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lio.souza\Desktop\Dados Empresas\"/>
    </mc:Choice>
  </mc:AlternateContent>
  <bookViews>
    <workbookView xWindow="-15" yWindow="-15" windowWidth="7560" windowHeight="7695" tabRatio="768" activeTab="1"/>
  </bookViews>
  <sheets>
    <sheet name="Bacia 04" sheetId="4" r:id="rId1"/>
    <sheet name="Resumo" sheetId="14" r:id="rId2"/>
    <sheet name="Linhas" sheetId="6" state="hidden" r:id="rId3"/>
  </sheets>
  <definedNames>
    <definedName name="_xlnm._FilterDatabase" localSheetId="0" hidden="1">'Bacia 04'!$E$1:$AJ$68</definedName>
    <definedName name="Linha_Metropolitanas" localSheetId="1">#REF!</definedName>
    <definedName name="Linha_Metropolitanas">#REF!</definedName>
    <definedName name="teste">#REF!</definedName>
  </definedNames>
  <calcPr calcId="152511"/>
</workbook>
</file>

<file path=xl/calcChain.xml><?xml version="1.0" encoding="utf-8"?>
<calcChain xmlns="http://schemas.openxmlformats.org/spreadsheetml/2006/main">
  <c r="F56" i="6" l="1"/>
  <c r="G56" i="6"/>
  <c r="H56" i="6"/>
  <c r="E56" i="6"/>
  <c r="F15" i="6" l="1"/>
  <c r="G15" i="6"/>
  <c r="F23" i="6"/>
  <c r="G24" i="6"/>
  <c r="G23" i="6"/>
  <c r="E23" i="6"/>
  <c r="G7" i="6"/>
  <c r="E7" i="6"/>
  <c r="G14" i="6"/>
  <c r="F14" i="6"/>
  <c r="F20" i="6"/>
  <c r="G20" i="6"/>
  <c r="E6" i="6"/>
  <c r="E21" i="6"/>
  <c r="F24" i="6"/>
  <c r="E15" i="6"/>
  <c r="E16" i="6"/>
  <c r="E13" i="6" l="1"/>
  <c r="F13" i="6"/>
  <c r="F5" i="6"/>
  <c r="E3" i="6"/>
  <c r="E4" i="6"/>
  <c r="F9" i="6"/>
  <c r="E9" i="6"/>
  <c r="E17" i="6"/>
  <c r="E12" i="6"/>
  <c r="H6" i="6"/>
  <c r="H11" i="6"/>
  <c r="F7" i="6"/>
  <c r="E18" i="6"/>
  <c r="G17" i="6"/>
  <c r="F11" i="6"/>
  <c r="F10" i="6"/>
  <c r="H20" i="6"/>
  <c r="E20" i="6"/>
  <c r="G22" i="6"/>
  <c r="E22" i="6"/>
  <c r="H24" i="6"/>
  <c r="E24" i="6"/>
  <c r="E11" i="6"/>
  <c r="G11" i="6"/>
  <c r="H18" i="6"/>
  <c r="H7" i="6"/>
  <c r="H13" i="6"/>
  <c r="E10" i="6"/>
  <c r="G10" i="6"/>
  <c r="E14" i="6"/>
  <c r="E5" i="6"/>
  <c r="G5" i="6"/>
  <c r="F22" i="6"/>
  <c r="H10" i="6"/>
  <c r="G6" i="6"/>
  <c r="H5" i="6"/>
  <c r="H23" i="6"/>
  <c r="F6" i="6"/>
  <c r="H14" i="6"/>
  <c r="H9" i="6"/>
  <c r="H22" i="6"/>
  <c r="H17" i="6"/>
  <c r="G18" i="6"/>
  <c r="G3" i="6"/>
  <c r="H3" i="6"/>
  <c r="H16" i="6"/>
  <c r="G16" i="6"/>
  <c r="G12" i="6"/>
  <c r="H12" i="6"/>
  <c r="H21" i="6"/>
  <c r="F21" i="6"/>
  <c r="H15" i="6"/>
  <c r="G13" i="6"/>
  <c r="E19" i="6"/>
  <c r="E8" i="6"/>
  <c r="G9" i="6"/>
  <c r="F4" i="6" l="1"/>
  <c r="F17" i="6"/>
  <c r="F12" i="6"/>
  <c r="E25" i="6"/>
  <c r="H4" i="6"/>
  <c r="G19" i="6"/>
  <c r="F19" i="6"/>
  <c r="F3" i="6"/>
  <c r="F16" i="6"/>
  <c r="F18" i="6"/>
  <c r="G4" i="6"/>
  <c r="G21" i="6"/>
  <c r="H8" i="6"/>
  <c r="F8" i="6"/>
  <c r="H19" i="6"/>
  <c r="F25" i="6" l="1"/>
  <c r="G8" i="6"/>
  <c r="G25" i="6" s="1"/>
  <c r="H25" i="6"/>
</calcChain>
</file>

<file path=xl/comments1.xml><?xml version="1.0" encoding="utf-8"?>
<comments xmlns="http://schemas.openxmlformats.org/spreadsheetml/2006/main">
  <authors>
    <author>Detran</author>
  </authors>
  <commentList>
    <comment ref="I8" authorId="0" shapeId="0">
      <text>
        <r>
          <rPr>
            <b/>
            <sz val="9"/>
            <color indexed="81"/>
            <rFont val="Tahoma"/>
            <family val="2"/>
          </rPr>
          <t>Detran:</t>
        </r>
        <r>
          <rPr>
            <sz val="9"/>
            <color indexed="81"/>
            <rFont val="Tahoma"/>
            <family val="2"/>
          </rPr>
          <t xml:space="preserve">
demanda foi unificada com a complentar!</t>
        </r>
      </text>
    </comment>
    <comment ref="I34" authorId="0" shapeId="0">
      <text>
        <r>
          <rPr>
            <b/>
            <sz val="9"/>
            <color indexed="81"/>
            <rFont val="Tahoma"/>
            <family val="2"/>
          </rPr>
          <t>Detran:</t>
        </r>
        <r>
          <rPr>
            <sz val="9"/>
            <color indexed="81"/>
            <rFont val="Tahoma"/>
            <family val="2"/>
          </rPr>
          <t xml:space="preserve">
demanda foi unificada com a complentar!
</t>
        </r>
      </text>
    </comment>
  </commentList>
</comments>
</file>

<file path=xl/sharedStrings.xml><?xml version="1.0" encoding="utf-8"?>
<sst xmlns="http://schemas.openxmlformats.org/spreadsheetml/2006/main" count="369" uniqueCount="158">
  <si>
    <t>Route_ID</t>
  </si>
  <si>
    <t>Extensão</t>
  </si>
  <si>
    <t>Tempo de Viagem</t>
  </si>
  <si>
    <t>Código</t>
  </si>
  <si>
    <t>Nome</t>
  </si>
  <si>
    <t>Sentido</t>
  </si>
  <si>
    <t>Ida</t>
  </si>
  <si>
    <t>Volta</t>
  </si>
  <si>
    <t>Relação Pico Manhã/Dia</t>
  </si>
  <si>
    <t>Demanda Diária</t>
  </si>
  <si>
    <t>Demanda Diária Modelada</t>
  </si>
  <si>
    <t>Demanda Pico Manhã</t>
  </si>
  <si>
    <t>Demanda Diária Ajustada</t>
  </si>
  <si>
    <t>Qtd. Viagens Dia Sábado</t>
  </si>
  <si>
    <t>Qtd. Viagens Dia Domingo</t>
  </si>
  <si>
    <t>Qtd. Viagens EP Dia Útil</t>
  </si>
  <si>
    <t>Qtd. Viagens Pico Dia Útil</t>
  </si>
  <si>
    <t>Qtd. Viagem Dia útil</t>
  </si>
  <si>
    <t>Carregamento Máximo Entrepico Ajustado</t>
  </si>
  <si>
    <t>Qtd. de Viagens por semana</t>
  </si>
  <si>
    <t>Carregamento Máximo Pico do dia</t>
  </si>
  <si>
    <t>Embarques no pico (C01)</t>
  </si>
  <si>
    <t>Carregamento_Max Pico (C01)</t>
  </si>
  <si>
    <t>00046</t>
  </si>
  <si>
    <t>Fortaleza/Prainha/Porto das Dunas</t>
  </si>
  <si>
    <t>00223</t>
  </si>
  <si>
    <t>Fortaleza/Arueira</t>
  </si>
  <si>
    <t>00045</t>
  </si>
  <si>
    <t>Fortaleza/Iguape via Aquiraz</t>
  </si>
  <si>
    <t>00107</t>
  </si>
  <si>
    <t>Fortaleza/Caracanga</t>
  </si>
  <si>
    <t>00284</t>
  </si>
  <si>
    <t>Fortaleza/Telha</t>
  </si>
  <si>
    <t>00129</t>
  </si>
  <si>
    <t>Fortaleza/Aquiraz</t>
  </si>
  <si>
    <t>00274</t>
  </si>
  <si>
    <t>Fortaleza/São Bento via Itaitinga</t>
  </si>
  <si>
    <t>00080</t>
  </si>
  <si>
    <t>Fortaleza/Horizonte</t>
  </si>
  <si>
    <t>00075</t>
  </si>
  <si>
    <t>Fortaleza/Pacajus</t>
  </si>
  <si>
    <t>00082</t>
  </si>
  <si>
    <t>Fortaleza/Chorozinho</t>
  </si>
  <si>
    <t>00081</t>
  </si>
  <si>
    <t>Fortaleza/Ancuri</t>
  </si>
  <si>
    <t>00108</t>
  </si>
  <si>
    <t>Fortaleza/Tapuio</t>
  </si>
  <si>
    <t>Aquiraz - Fortaleza (Via WS)</t>
  </si>
  <si>
    <t>Pacajus - Fortaleza (Via WS)</t>
  </si>
  <si>
    <t>-</t>
  </si>
  <si>
    <t>Fortaleza/Porto das Dunas</t>
  </si>
  <si>
    <t>00367</t>
  </si>
  <si>
    <t>Horizonte / Pacajus</t>
  </si>
  <si>
    <t>Eusébio/Fortaleza Via Tipuiu</t>
  </si>
  <si>
    <t>Itaitinga - Eusébio</t>
  </si>
  <si>
    <t>Nome2</t>
  </si>
  <si>
    <t>041</t>
  </si>
  <si>
    <t>Aquiraz/Fortaleza (via Porto das Dunas)</t>
  </si>
  <si>
    <t>031</t>
  </si>
  <si>
    <t>Itaitinga / Fortaleza</t>
  </si>
  <si>
    <t>036</t>
  </si>
  <si>
    <t>Pacajus / Fortaleza</t>
  </si>
  <si>
    <t>042</t>
  </si>
  <si>
    <t>Beach Park / Fortaleza</t>
  </si>
  <si>
    <t>Frota Ônibus</t>
  </si>
  <si>
    <t>Frota Van</t>
  </si>
  <si>
    <t>Frequencia Semanal Ônibus</t>
  </si>
  <si>
    <t>Frequencia Semanal Van</t>
  </si>
  <si>
    <t>Código Antigo</t>
  </si>
  <si>
    <t>Nome Antigo</t>
  </si>
  <si>
    <t>Novo Código</t>
  </si>
  <si>
    <t>Novo Nome</t>
  </si>
  <si>
    <t>Frota Bus</t>
  </si>
  <si>
    <t>Frequencia Semanal</t>
  </si>
  <si>
    <t>Eusébio / Fortaleza (Via Tipuiu)</t>
  </si>
  <si>
    <t>Aquiraz / Fortaleza (Via WS)</t>
  </si>
  <si>
    <t>Pacajus / Fortaleza (Via WS)</t>
  </si>
  <si>
    <t>Itaitinga / Eusébio</t>
  </si>
  <si>
    <t>Linha</t>
  </si>
  <si>
    <t>Aquiraz / Fortaleza</t>
  </si>
  <si>
    <t>Frota Bus2</t>
  </si>
  <si>
    <t>TOTAL</t>
  </si>
  <si>
    <t>Iguape / Fortaleza</t>
  </si>
  <si>
    <t>Prainha / Fortaleza</t>
  </si>
  <si>
    <t>Horizonte / Fortaleza</t>
  </si>
  <si>
    <t>Ancuri / Fortaleza</t>
  </si>
  <si>
    <t>Chorozinho / Fortaleza</t>
  </si>
  <si>
    <t>Caracanga / Fortaleza</t>
  </si>
  <si>
    <t>Tapuio / Fortaleza</t>
  </si>
  <si>
    <t>Arueira / Fortaleza</t>
  </si>
  <si>
    <t>Porto das Dunas / Fortaleza</t>
  </si>
  <si>
    <t>Pacatuba / Fortaleza (Via Itaitinga)</t>
  </si>
  <si>
    <t xml:space="preserve">Telha / Fortaleza </t>
  </si>
  <si>
    <t>Km Anual Total Ônibus</t>
  </si>
  <si>
    <t>PMA Ônibus</t>
  </si>
  <si>
    <t>Km Anual Total Van</t>
  </si>
  <si>
    <t>PMA Van</t>
  </si>
  <si>
    <t>Qtd. Viagens Pico Dia Útil Ajustada</t>
  </si>
  <si>
    <t>Qtd. Viagens EP Dia Útil Ajustada</t>
  </si>
  <si>
    <t>Colunas1</t>
  </si>
  <si>
    <t>Colunas2</t>
  </si>
  <si>
    <t>Parâmetros</t>
  </si>
  <si>
    <t>Ocupação Ônibus Pico</t>
  </si>
  <si>
    <t>Ocupação Ônibus Fora Pico</t>
  </si>
  <si>
    <t>Ocupação Vans Pico</t>
  </si>
  <si>
    <t>Ocupação Van Fora Pico</t>
  </si>
  <si>
    <t>037</t>
  </si>
  <si>
    <t>039</t>
  </si>
  <si>
    <t>Horizonte / Pacajus2</t>
  </si>
  <si>
    <t>Denominação da linha</t>
  </si>
  <si>
    <t>Fortaleza/Iguape via Aquiraz Ida</t>
  </si>
  <si>
    <t>Fortaleza/Iguape via Aquiraz Volta</t>
  </si>
  <si>
    <t>Fortaleza/Prainha/Porto das Dunas Ida</t>
  </si>
  <si>
    <t>Fortaleza/Prainha/Porto das Dunas Volta</t>
  </si>
  <si>
    <t>Fortaleza/Pacajus Ida</t>
  </si>
  <si>
    <t>Fortaleza/Pacajus Volta</t>
  </si>
  <si>
    <t>Fortaleza/Horizonte Ida</t>
  </si>
  <si>
    <t>Fortaleza/Horizonte Volta</t>
  </si>
  <si>
    <t>Fortaleza/Ancuri Ida</t>
  </si>
  <si>
    <t>Fortaleza/Ancuri Volta</t>
  </si>
  <si>
    <t>Fortaleza/Chorozinho Ida</t>
  </si>
  <si>
    <t>Fortaleza/Chorozinho Volta</t>
  </si>
  <si>
    <t>Fortaleza/Caracanga Ida</t>
  </si>
  <si>
    <t>Fortaleza/Caracanga Volta</t>
  </si>
  <si>
    <t>Fortaleza/Tapuio Ida</t>
  </si>
  <si>
    <t>Fortaleza/Tapuio Volta</t>
  </si>
  <si>
    <t>Fortaleza/Aquiraz Ida</t>
  </si>
  <si>
    <t>Fortaleza/Aquiraz Volta</t>
  </si>
  <si>
    <t>Eusébio/Fortaleza Via Tipuiu Ida</t>
  </si>
  <si>
    <t>Eusébio/Fortaleza Via Tipuiu Volta</t>
  </si>
  <si>
    <t>Fortaleza/Arueira Ida</t>
  </si>
  <si>
    <t>Fortaleza/Arueira Volta</t>
  </si>
  <si>
    <t>Fortaleza/Porto das Dunas Ida</t>
  </si>
  <si>
    <t>Fortaleza/Porto das Dunas Volta</t>
  </si>
  <si>
    <t>Fortaleza/São Bento via Itaitinga Ida</t>
  </si>
  <si>
    <t>Fortaleza/São Bento via Itaitinga Volta</t>
  </si>
  <si>
    <t>Fortaleza/Telha Ida</t>
  </si>
  <si>
    <t>Fortaleza/Telha Volta</t>
  </si>
  <si>
    <t>Aquiraz - Fortaleza (Via WS) Ida</t>
  </si>
  <si>
    <t>Aquiraz - Fortaleza (Via WS) Volta</t>
  </si>
  <si>
    <t>Pacajus - Fortaleza (Via WS) Ida</t>
  </si>
  <si>
    <t>Pacajus - Fortaleza (Via WS) Volta</t>
  </si>
  <si>
    <t>Horizonte / Pacajus Ida</t>
  </si>
  <si>
    <t>Horizonte / Pacajus Volta</t>
  </si>
  <si>
    <t>Itaitinga - Eusébio Ida</t>
  </si>
  <si>
    <t>Itaitinga - Eusébio Volta</t>
  </si>
  <si>
    <t>Aquiraz/Fortaleza (via Porto das Dunas) Ida</t>
  </si>
  <si>
    <t>Aquiraz/Fortaleza (via Porto das Dunas) Volta</t>
  </si>
  <si>
    <t>Itaitinga / Fortaleza Volta</t>
  </si>
  <si>
    <t>Itaitinga / Fortaleza Ida</t>
  </si>
  <si>
    <t>Pacajus / Fortaleza Ida</t>
  </si>
  <si>
    <t>Pacajus / Fortaleza Volta</t>
  </si>
  <si>
    <t>Beach Park / Fortaleza Ida</t>
  </si>
  <si>
    <t>Beach Park / Fortaleza Volta</t>
  </si>
  <si>
    <t>Horizonte / Fortaleza Ida</t>
  </si>
  <si>
    <t>Horizonte / Fortaleza Volta</t>
  </si>
  <si>
    <t>Horizonte / Pacajus2 Ida</t>
  </si>
  <si>
    <t>Horizonte / Pacajus2 Volta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</si>
</sst>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2" x14ac:knownFonts="1">
    <font>
      <sz val="10"/>
      <name val="MS Sans Serif"/>
    </font>
    <font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MS Sans Serif"/>
      <family val="2"/>
    </font>
    <font>
      <b/>
      <sz val="10"/>
      <color theme="0"/>
      <name val="MS Sans Serif"/>
      <family val="2"/>
    </font>
    <font>
      <b/>
      <sz val="10"/>
      <color theme="5" tint="-0.249977111117893"/>
      <name val="MS Sans Serif"/>
      <family val="2"/>
    </font>
    <font>
      <sz val="10"/>
      <color theme="6" tint="-0.499984740745262"/>
      <name val="MS Sans Serif"/>
      <family val="2"/>
    </font>
    <font>
      <b/>
      <sz val="10"/>
      <color theme="1"/>
      <name val="MS Sans Serif"/>
      <family val="2"/>
    </font>
    <font>
      <sz val="10"/>
      <color theme="1"/>
      <name val="MS Sans Serif"/>
      <family val="2"/>
    </font>
    <font>
      <b/>
      <sz val="10"/>
      <color theme="6" tint="-0.499984740745262"/>
      <name val="MS Sans Serif"/>
      <family val="2"/>
    </font>
    <font>
      <b/>
      <sz val="10"/>
      <color theme="5" tint="-0.249977111117893"/>
      <name val="MS Sans Serif"/>
      <family val="2"/>
    </font>
    <font>
      <b/>
      <sz val="10"/>
      <color theme="6" tint="-0.499984740745262"/>
      <name val="MS Sans Serif"/>
      <family val="2"/>
    </font>
    <font>
      <b/>
      <sz val="10"/>
      <color theme="0"/>
      <name val="MS Sans Serif"/>
      <family val="2"/>
    </font>
    <font>
      <sz val="10"/>
      <color theme="1"/>
      <name val="MS Sans Serif"/>
      <family val="2"/>
    </font>
    <font>
      <sz val="10"/>
      <name val="MS Sans Serif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132">
    <xf numFmtId="0" fontId="0" fillId="0" borderId="0" xfId="0"/>
    <xf numFmtId="9" fontId="0" fillId="0" borderId="0" xfId="1" applyFont="1"/>
    <xf numFmtId="1" fontId="0" fillId="0" borderId="0" xfId="1" applyNumberFormat="1" applyFont="1"/>
    <xf numFmtId="0" fontId="10" fillId="0" borderId="1" xfId="0" quotePrefix="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" fontId="11" fillId="0" borderId="2" xfId="1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1" fontId="12" fillId="0" borderId="0" xfId="1" applyNumberFormat="1" applyFont="1"/>
    <xf numFmtId="1" fontId="11" fillId="0" borderId="4" xfId="1" applyNumberFormat="1" applyFont="1" applyFill="1" applyBorder="1" applyAlignment="1">
      <alignment horizontal="center"/>
    </xf>
    <xf numFmtId="1" fontId="0" fillId="0" borderId="0" xfId="0" applyNumberFormat="1"/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0" fillId="0" borderId="0" xfId="0" quotePrefix="1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9" fontId="11" fillId="0" borderId="0" xfId="1" applyNumberFormat="1" applyFont="1" applyFill="1" applyAlignment="1">
      <alignment horizontal="center"/>
    </xf>
    <xf numFmtId="1" fontId="13" fillId="0" borderId="0" xfId="1" applyNumberFormat="1" applyFont="1" applyFill="1" applyAlignment="1">
      <alignment horizontal="center"/>
    </xf>
    <xf numFmtId="1" fontId="4" fillId="0" borderId="6" xfId="1" applyNumberFormat="1" applyFont="1" applyBorder="1" applyAlignment="1">
      <alignment horizontal="center"/>
    </xf>
    <xf numFmtId="1" fontId="4" fillId="0" borderId="2" xfId="1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1" applyNumberFormat="1" applyFont="1" applyBorder="1" applyAlignment="1">
      <alignment horizontal="center"/>
    </xf>
    <xf numFmtId="1" fontId="0" fillId="0" borderId="0" xfId="1" applyNumberFormat="1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quotePrefix="1" applyNumberFormat="1"/>
    <xf numFmtId="1" fontId="2" fillId="0" borderId="6" xfId="1" applyNumberFormat="1" applyFont="1" applyBorder="1" applyAlignment="1">
      <alignment horizontal="center"/>
    </xf>
    <xf numFmtId="0" fontId="10" fillId="0" borderId="3" xfId="0" quotePrefix="1" applyNumberFormat="1" applyFont="1" applyFill="1" applyBorder="1" applyAlignment="1">
      <alignment vertical="center" wrapText="1"/>
    </xf>
    <xf numFmtId="0" fontId="0" fillId="0" borderId="0" xfId="0" quotePrefix="1" applyNumberFormat="1" applyAlignment="1"/>
    <xf numFmtId="0" fontId="0" fillId="0" borderId="0" xfId="0" applyNumberFormat="1" applyAlignment="1">
      <alignment horizontal="center"/>
    </xf>
    <xf numFmtId="1" fontId="4" fillId="0" borderId="0" xfId="1" applyNumberFormat="1" applyFont="1" applyBorder="1" applyAlignment="1">
      <alignment horizontal="center"/>
    </xf>
    <xf numFmtId="1" fontId="5" fillId="0" borderId="2" xfId="1" applyNumberFormat="1" applyFont="1" applyBorder="1" applyAlignment="1">
      <alignment horizontal="center"/>
    </xf>
    <xf numFmtId="1" fontId="4" fillId="0" borderId="0" xfId="1" applyNumberFormat="1" applyFont="1" applyAlignment="1">
      <alignment horizontal="center"/>
    </xf>
    <xf numFmtId="0" fontId="14" fillId="0" borderId="5" xfId="0" quotePrefix="1" applyNumberFormat="1" applyFont="1" applyFill="1" applyBorder="1" applyAlignment="1"/>
    <xf numFmtId="0" fontId="14" fillId="0" borderId="2" xfId="0" quotePrefix="1" applyNumberFormat="1" applyFont="1" applyFill="1" applyBorder="1" applyAlignment="1">
      <alignment horizontal="center"/>
    </xf>
    <xf numFmtId="1" fontId="5" fillId="0" borderId="6" xfId="1" applyNumberFormat="1" applyFont="1" applyBorder="1" applyAlignment="1">
      <alignment horizontal="center"/>
    </xf>
    <xf numFmtId="9" fontId="11" fillId="0" borderId="0" xfId="1" applyNumberFormat="1" applyFont="1" applyFill="1" applyAlignment="1">
      <alignment horizontal="center"/>
    </xf>
    <xf numFmtId="1" fontId="11" fillId="0" borderId="2" xfId="1" applyNumberFormat="1" applyFont="1" applyFill="1" applyBorder="1" applyAlignment="1">
      <alignment horizontal="center"/>
    </xf>
    <xf numFmtId="1" fontId="11" fillId="0" borderId="0" xfId="1" applyNumberFormat="1" applyFont="1" applyFill="1" applyAlignment="1">
      <alignment horizontal="center"/>
    </xf>
    <xf numFmtId="1" fontId="1" fillId="0" borderId="6" xfId="1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14" fillId="0" borderId="4" xfId="0" applyNumberFormat="1" applyFont="1" applyFill="1" applyBorder="1" applyAlignment="1">
      <alignment horizontal="center"/>
    </xf>
    <xf numFmtId="0" fontId="14" fillId="0" borderId="2" xfId="0" applyNumberFormat="1" applyFont="1" applyFill="1" applyBorder="1" applyAlignment="1">
      <alignment horizontal="center"/>
    </xf>
    <xf numFmtId="1" fontId="6" fillId="0" borderId="6" xfId="1" applyNumberFormat="1" applyFont="1" applyBorder="1" applyAlignment="1">
      <alignment horizontal="center"/>
    </xf>
    <xf numFmtId="0" fontId="10" fillId="2" borderId="3" xfId="0" applyNumberFormat="1" applyFont="1" applyFill="1" applyBorder="1" applyAlignment="1">
      <alignment horizontal="center" vertical="center" wrapText="1"/>
    </xf>
    <xf numFmtId="1" fontId="0" fillId="0" borderId="0" xfId="0" quotePrefix="1" applyNumberFormat="1" applyAlignment="1">
      <alignment horizontal="center"/>
    </xf>
    <xf numFmtId="1" fontId="14" fillId="0" borderId="5" xfId="0" applyNumberFormat="1" applyFont="1" applyFill="1" applyBorder="1" applyAlignment="1">
      <alignment horizontal="center"/>
    </xf>
    <xf numFmtId="0" fontId="0" fillId="0" borderId="0" xfId="0" applyNumberFormat="1" applyFont="1"/>
    <xf numFmtId="0" fontId="0" fillId="0" borderId="9" xfId="0" quotePrefix="1" applyNumberFormat="1" applyFill="1" applyBorder="1" applyAlignment="1">
      <alignment horizontal="center"/>
    </xf>
    <xf numFmtId="1" fontId="1" fillId="0" borderId="7" xfId="1" applyNumberFormat="1" applyFont="1" applyBorder="1" applyAlignment="1">
      <alignment horizontal="center"/>
    </xf>
    <xf numFmtId="1" fontId="1" fillId="0" borderId="7" xfId="1" quotePrefix="1" applyNumberFormat="1" applyFont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quotePrefix="1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Fill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3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" fontId="10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" fontId="13" fillId="0" borderId="2" xfId="1" applyNumberFormat="1" applyFont="1" applyFill="1" applyBorder="1" applyAlignment="1">
      <alignment horizontal="center"/>
    </xf>
    <xf numFmtId="1" fontId="15" fillId="0" borderId="0" xfId="1" applyNumberFormat="1" applyFont="1" applyFill="1" applyAlignment="1">
      <alignment horizontal="center"/>
    </xf>
    <xf numFmtId="0" fontId="14" fillId="0" borderId="0" xfId="0" quotePrefix="1" applyNumberFormat="1" applyFont="1" applyFill="1" applyBorder="1" applyAlignment="1"/>
    <xf numFmtId="0" fontId="1" fillId="0" borderId="0" xfId="0" quotePrefix="1" applyNumberFormat="1" applyFont="1" applyAlignment="1">
      <alignment horizontal="center"/>
    </xf>
    <xf numFmtId="1" fontId="1" fillId="0" borderId="0" xfId="0" quotePrefix="1" applyNumberFormat="1" applyFont="1" applyAlignment="1">
      <alignment horizontal="center"/>
    </xf>
    <xf numFmtId="0" fontId="1" fillId="0" borderId="0" xfId="0" applyFont="1" applyBorder="1" applyAlignment="1">
      <alignment horizontal="center"/>
    </xf>
    <xf numFmtId="1" fontId="3" fillId="0" borderId="2" xfId="1" applyNumberFormat="1" applyFont="1" applyFill="1" applyBorder="1" applyAlignment="1">
      <alignment horizontal="center"/>
    </xf>
    <xf numFmtId="1" fontId="3" fillId="0" borderId="0" xfId="1" applyNumberFormat="1" applyFont="1" applyFill="1" applyAlignment="1">
      <alignment horizontal="center"/>
    </xf>
    <xf numFmtId="0" fontId="1" fillId="0" borderId="0" xfId="0" applyFont="1"/>
    <xf numFmtId="1" fontId="1" fillId="0" borderId="0" xfId="1" applyNumberFormat="1" applyFont="1" applyBorder="1" applyAlignment="1">
      <alignment horizontal="center"/>
    </xf>
    <xf numFmtId="0" fontId="3" fillId="0" borderId="0" xfId="0" applyFont="1" applyFill="1" applyAlignment="1">
      <alignment vertical="center"/>
    </xf>
    <xf numFmtId="1" fontId="14" fillId="0" borderId="0" xfId="0" applyNumberFormat="1" applyFont="1" applyFill="1" applyBorder="1" applyAlignment="1">
      <alignment horizontal="center"/>
    </xf>
    <xf numFmtId="1" fontId="6" fillId="0" borderId="7" xfId="1" applyNumberFormat="1" applyFont="1" applyBorder="1" applyAlignment="1">
      <alignment horizontal="center"/>
    </xf>
    <xf numFmtId="1" fontId="13" fillId="0" borderId="4" xfId="1" applyNumberFormat="1" applyFont="1" applyFill="1" applyBorder="1" applyAlignment="1">
      <alignment horizontal="center"/>
    </xf>
    <xf numFmtId="0" fontId="0" fillId="0" borderId="10" xfId="0" quotePrefix="1" applyNumberFormat="1" applyBorder="1" applyAlignment="1">
      <alignment horizontal="center"/>
    </xf>
    <xf numFmtId="0" fontId="0" fillId="0" borderId="10" xfId="0" quotePrefix="1" applyNumberFormat="1" applyBorder="1"/>
    <xf numFmtId="0" fontId="0" fillId="0" borderId="11" xfId="0" quotePrefix="1" applyNumberFormat="1" applyFill="1" applyBorder="1" applyAlignment="1">
      <alignment horizontal="center"/>
    </xf>
    <xf numFmtId="1" fontId="0" fillId="0" borderId="10" xfId="0" quotePrefix="1" applyNumberFormat="1" applyBorder="1" applyAlignment="1">
      <alignment horizontal="center"/>
    </xf>
    <xf numFmtId="0" fontId="0" fillId="0" borderId="10" xfId="0" applyBorder="1" applyAlignment="1">
      <alignment horizontal="center"/>
    </xf>
    <xf numFmtId="1" fontId="1" fillId="0" borderId="11" xfId="1" applyNumberFormat="1" applyFont="1" applyBorder="1" applyAlignment="1">
      <alignment horizontal="center"/>
    </xf>
    <xf numFmtId="9" fontId="11" fillId="0" borderId="10" xfId="1" applyNumberFormat="1" applyFont="1" applyFill="1" applyBorder="1" applyAlignment="1">
      <alignment horizontal="center"/>
    </xf>
    <xf numFmtId="1" fontId="11" fillId="0" borderId="12" xfId="1" applyNumberFormat="1" applyFont="1" applyFill="1" applyBorder="1" applyAlignment="1">
      <alignment horizontal="center"/>
    </xf>
    <xf numFmtId="1" fontId="13" fillId="0" borderId="10" xfId="1" applyNumberFormat="1" applyFont="1" applyFill="1" applyBorder="1" applyAlignment="1">
      <alignment horizontal="center"/>
    </xf>
    <xf numFmtId="1" fontId="13" fillId="0" borderId="12" xfId="1" applyNumberFormat="1" applyFont="1" applyFill="1" applyBorder="1" applyAlignment="1">
      <alignment horizontal="center"/>
    </xf>
    <xf numFmtId="1" fontId="15" fillId="0" borderId="10" xfId="1" applyNumberFormat="1" applyFont="1" applyFill="1" applyBorder="1" applyAlignment="1">
      <alignment horizontal="center"/>
    </xf>
    <xf numFmtId="1" fontId="11" fillId="0" borderId="10" xfId="1" applyNumberFormat="1" applyFont="1" applyFill="1" applyBorder="1" applyAlignment="1">
      <alignment horizontal="center"/>
    </xf>
    <xf numFmtId="0" fontId="0" fillId="0" borderId="0" xfId="0" quotePrefix="1" applyNumberFormat="1" applyBorder="1" applyAlignment="1">
      <alignment horizontal="center"/>
    </xf>
    <xf numFmtId="0" fontId="0" fillId="0" borderId="0" xfId="0" quotePrefix="1" applyNumberFormat="1" applyBorder="1"/>
    <xf numFmtId="1" fontId="0" fillId="0" borderId="0" xfId="0" quotePrefix="1" applyNumberFormat="1" applyBorder="1" applyAlignment="1">
      <alignment horizontal="center"/>
    </xf>
    <xf numFmtId="9" fontId="11" fillId="0" borderId="0" xfId="1" applyNumberFormat="1" applyFont="1" applyFill="1" applyBorder="1" applyAlignment="1">
      <alignment horizontal="center"/>
    </xf>
    <xf numFmtId="1" fontId="13" fillId="0" borderId="0" xfId="1" applyNumberFormat="1" applyFont="1" applyFill="1" applyBorder="1" applyAlignment="1">
      <alignment horizontal="center"/>
    </xf>
    <xf numFmtId="1" fontId="15" fillId="0" borderId="0" xfId="1" applyNumberFormat="1" applyFont="1" applyFill="1" applyBorder="1" applyAlignment="1">
      <alignment horizontal="center"/>
    </xf>
    <xf numFmtId="1" fontId="11" fillId="0" borderId="0" xfId="1" applyNumberFormat="1" applyFont="1" applyFill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1" fontId="0" fillId="0" borderId="6" xfId="1" applyNumberFormat="1" applyFont="1" applyBorder="1" applyAlignment="1">
      <alignment horizontal="center"/>
    </xf>
    <xf numFmtId="9" fontId="16" fillId="0" borderId="0" xfId="1" applyNumberFormat="1" applyFont="1" applyFill="1" applyBorder="1" applyAlignment="1">
      <alignment horizontal="center"/>
    </xf>
    <xf numFmtId="1" fontId="16" fillId="0" borderId="2" xfId="1" applyNumberFormat="1" applyFont="1" applyFill="1" applyBorder="1" applyAlignment="1">
      <alignment horizontal="center"/>
    </xf>
    <xf numFmtId="1" fontId="17" fillId="0" borderId="0" xfId="1" applyNumberFormat="1" applyFont="1" applyFill="1" applyBorder="1" applyAlignment="1">
      <alignment horizontal="center"/>
    </xf>
    <xf numFmtId="1" fontId="16" fillId="0" borderId="0" xfId="1" applyNumberFormat="1" applyFont="1" applyFill="1" applyBorder="1" applyAlignment="1">
      <alignment horizontal="center"/>
    </xf>
    <xf numFmtId="16" fontId="0" fillId="0" borderId="0" xfId="0" applyNumberFormat="1"/>
    <xf numFmtId="1" fontId="18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/>
    <xf numFmtId="0" fontId="19" fillId="0" borderId="4" xfId="0" applyFont="1" applyFill="1" applyBorder="1" applyAlignment="1">
      <alignment horizontal="center"/>
    </xf>
    <xf numFmtId="0" fontId="19" fillId="0" borderId="4" xfId="0" applyNumberFormat="1" applyFont="1" applyFill="1" applyBorder="1" applyAlignment="1">
      <alignment horizontal="center"/>
    </xf>
    <xf numFmtId="1" fontId="19" fillId="0" borderId="4" xfId="0" applyNumberFormat="1" applyFont="1" applyFill="1" applyBorder="1" applyAlignment="1">
      <alignment horizontal="center"/>
    </xf>
    <xf numFmtId="0" fontId="18" fillId="0" borderId="7" xfId="0" applyNumberFormat="1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9" fontId="18" fillId="0" borderId="0" xfId="0" applyNumberFormat="1" applyFont="1" applyFill="1" applyBorder="1" applyAlignment="1">
      <alignment horizontal="center"/>
    </xf>
    <xf numFmtId="1" fontId="18" fillId="0" borderId="4" xfId="0" applyNumberFormat="1" applyFont="1" applyFill="1" applyBorder="1" applyAlignment="1">
      <alignment horizontal="center"/>
    </xf>
    <xf numFmtId="1" fontId="18" fillId="0" borderId="8" xfId="0" applyNumberFormat="1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164" fontId="1" fillId="0" borderId="13" xfId="2" applyNumberFormat="1" applyFont="1" applyFill="1" applyBorder="1" applyAlignment="1">
      <alignment horizontal="center"/>
    </xf>
    <xf numFmtId="0" fontId="21" fillId="5" borderId="14" xfId="0" applyFont="1" applyFill="1" applyBorder="1" applyAlignment="1">
      <alignment horizontal="center" vertical="center" wrapText="1"/>
    </xf>
    <xf numFmtId="0" fontId="21" fillId="5" borderId="15" xfId="0" applyFont="1" applyFill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1" fillId="0" borderId="17" xfId="0" quotePrefix="1" applyNumberFormat="1" applyFont="1" applyFill="1" applyBorder="1" applyAlignment="1">
      <alignment horizontal="left"/>
    </xf>
    <xf numFmtId="164" fontId="1" fillId="0" borderId="18" xfId="2" applyNumberFormat="1" applyFont="1" applyFill="1" applyBorder="1" applyAlignment="1">
      <alignment horizontal="center"/>
    </xf>
    <xf numFmtId="0" fontId="1" fillId="0" borderId="17" xfId="0" applyNumberFormat="1" applyFont="1" applyFill="1" applyBorder="1" applyAlignment="1">
      <alignment horizontal="left"/>
    </xf>
    <xf numFmtId="0" fontId="0" fillId="0" borderId="19" xfId="0" applyBorder="1"/>
    <xf numFmtId="0" fontId="3" fillId="0" borderId="20" xfId="0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164" fontId="3" fillId="0" borderId="21" xfId="0" applyNumberFormat="1" applyFont="1" applyBorder="1" applyAlignment="1">
      <alignment horizontal="center" vertical="center"/>
    </xf>
  </cellXfs>
  <cellStyles count="3">
    <cellStyle name="Normal" xfId="0" builtinId="0"/>
    <cellStyle name="Porcentagem" xfId="1" builtinId="5"/>
    <cellStyle name="Vírgula" xfId="2" builtinId="3"/>
  </cellStyles>
  <dxfs count="62">
    <dxf>
      <font>
        <b/>
      </font>
    </dxf>
    <dxf>
      <font>
        <strike val="0"/>
        <outline val="0"/>
        <shadow val="0"/>
        <u val="none"/>
        <vertAlign val="baseline"/>
        <sz val="11"/>
        <color auto="1"/>
        <name val="MS Sans Serif"/>
        <scheme val="none"/>
      </font>
      <alignment horizontal="center" vertical="center" textRotation="0" wrapText="1" indent="0" justifyLastLine="0" shrinkToFit="0" readingOrder="0"/>
    </dxf>
    <dxf>
      <font>
        <b/>
        <i val="0"/>
        <color rgb="FFC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249977111117893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249977111117893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249977111117893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249977111117893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499984740745262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499984740745262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249977111117893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 style="thin">
          <color theme="0"/>
        </right>
        <top/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249977111117893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 style="thin">
          <color theme="0"/>
        </right>
        <top/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249977111117893"/>
        <name val="MS Sans Serif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S Sans Serif"/>
        <scheme val="none"/>
      </font>
      <numFmt numFmtId="1" formatCode="0"/>
      <alignment horizontal="center" vertical="bottom" textRotation="0" wrapText="0" relative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/>
        </right>
        <top/>
        <bottom/>
      </border>
    </dxf>
    <dxf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S Sans Serif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/>
        </right>
        <top/>
        <bottom/>
      </border>
    </dxf>
    <dxf>
      <numFmt numFmtId="0" formatCode="General"/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S Sans Serif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S Sans Serif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S Sans Serif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S Sans Serif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S Sans Serif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S Sans Serif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S Sans Serif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S Sans Serif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 style="thin">
          <color theme="0"/>
        </bottom>
      </border>
    </dxf>
    <dxf>
      <border outline="0">
        <left style="thin">
          <color theme="0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249977111117893"/>
        <name val="MS Sans Serif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3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TableStyleMedium9" defaultPivotStyle="PivotStyleLight16">
    <tableStyle name="Estilo de Tabela 1" pivot="0" count="3">
      <tableStyleElement type="wholeTable" dxfId="61"/>
      <tableStyleElement type="firstRowStripe" size="2" dxfId="60"/>
      <tableStyleElement type="secondRowStripe" size="2" dxfId="5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ela2" displayName="Tabela2" ref="A1:Z50" totalsRowCount="1" headerRowDxfId="58" dataDxfId="56" headerRowBorderDxfId="57" tableBorderDxfId="55">
  <autoFilter ref="A1:Z49"/>
  <tableColumns count="26">
    <tableColumn id="32" name="Route_ID" dataDxfId="54" totalsRowDxfId="53"/>
    <tableColumn id="1" name="Código" dataDxfId="52" totalsRowDxfId="51"/>
    <tableColumn id="2" name="Nome" dataDxfId="50" totalsRowDxfId="49"/>
    <tableColumn id="3" name="Sentido" dataDxfId="48" totalsRowDxfId="47"/>
    <tableColumn id="48" name="Nome2" dataDxfId="46" totalsRowDxfId="45"/>
    <tableColumn id="47" name="Extensão" dataDxfId="44" totalsRowDxfId="43"/>
    <tableColumn id="46" name="Tempo de Viagem" dataDxfId="42" totalsRowDxfId="41"/>
    <tableColumn id="8" name="Embarques no pico (C01)" totalsRowFunction="sum" dataDxfId="40" totalsRowDxfId="39"/>
    <tableColumn id="9" name="Carregamento_Max Pico (C01)" totalsRowFunction="sum" dataDxfId="38" totalsRowDxfId="37"/>
    <tableColumn id="14" name="Demanda Pico Manhã" dataDxfId="36" totalsRowDxfId="35"/>
    <tableColumn id="15" name="Demanda Diária" dataDxfId="34" totalsRowDxfId="33" dataCellStyle="Porcentagem"/>
    <tableColumn id="16" name="Relação Pico Manhã/Dia" dataDxfId="32" totalsRowDxfId="31" dataCellStyle="Porcentagem"/>
    <tableColumn id="17" name="Demanda Diária Modelada" dataDxfId="30" totalsRowDxfId="29" dataCellStyle="Porcentagem"/>
    <tableColumn id="18" name="Demanda Diária Ajustada" totalsRowFunction="sum" dataDxfId="28" totalsRowDxfId="27" dataCellStyle="Porcentagem"/>
    <tableColumn id="19" name="Carregamento Máximo Pico do dia" dataDxfId="26" totalsRowDxfId="25" dataCellStyle="Porcentagem"/>
    <tableColumn id="20" name="Carregamento Máximo Entrepico Ajustado" dataDxfId="24" totalsRowDxfId="23" dataCellStyle="Porcentagem"/>
    <tableColumn id="21" name="Qtd. Viagens Pico Dia Útil" dataDxfId="22" totalsRowDxfId="21" dataCellStyle="Porcentagem"/>
    <tableColumn id="22" name="Qtd. Viagens EP Dia Útil" dataDxfId="20" totalsRowDxfId="19" dataCellStyle="Porcentagem"/>
    <tableColumn id="5" name="Qtd. Viagens Pico Dia Útil Ajustada" dataDxfId="18" totalsRowDxfId="17" dataCellStyle="Porcentagem"/>
    <tableColumn id="4" name="Qtd. Viagens EP Dia Útil Ajustada" dataDxfId="16" totalsRowDxfId="15" dataCellStyle="Porcentagem"/>
    <tableColumn id="11" name="Colunas2" dataDxfId="14" totalsRowDxfId="13" dataCellStyle="Porcentagem"/>
    <tableColumn id="10" name="Colunas1" dataDxfId="12" totalsRowDxfId="11" dataCellStyle="Porcentagem"/>
    <tableColumn id="23" name="Qtd. Viagem Dia útil" dataDxfId="10" totalsRowDxfId="9" dataCellStyle="Porcentagem"/>
    <tableColumn id="24" name="Qtd. Viagens Dia Sábado" dataDxfId="8" totalsRowDxfId="7" dataCellStyle="Porcentagem"/>
    <tableColumn id="25" name="Qtd. Viagens Dia Domingo" dataDxfId="6" totalsRowDxfId="5" dataCellStyle="Porcentagem"/>
    <tableColumn id="26" name="Qtd. de Viagens por semana" totalsRowFunction="sum" dataDxfId="4" totalsRowDxfId="3" dataCellStyle="Porcentagem"/>
  </tableColumns>
  <tableStyleInfo name="Estilo de Tabela 1" showFirstColumn="0" showLastColumn="0" showRowStripes="1" showColumnStripes="0"/>
</table>
</file>

<file path=xl/tables/table2.xml><?xml version="1.0" encoding="utf-8"?>
<table xmlns="http://schemas.openxmlformats.org/spreadsheetml/2006/main" id="16" name="Tabela16" displayName="Tabela16" ref="D35:H56" totalsRowShown="0" headerRowDxfId="1">
  <autoFilter ref="D35:H56"/>
  <tableColumns count="5">
    <tableColumn id="1" name="Linha" dataDxfId="0"/>
    <tableColumn id="2" name="Frota Bus"/>
    <tableColumn id="3" name="Frequencia Semanal Ônibus"/>
    <tableColumn id="4" name="Frota Bus2"/>
    <tableColumn id="5" name="Frequencia Semanal Van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96"/>
  <sheetViews>
    <sheetView zoomScale="80" zoomScaleNormal="80" workbookViewId="0">
      <pane xSplit="3" ySplit="1" topLeftCell="F2" activePane="bottomRight" state="frozen"/>
      <selection activeCell="C2" sqref="C2:C30"/>
      <selection pane="topRight" activeCell="C2" sqref="C2:C30"/>
      <selection pane="bottomLeft" activeCell="C2" sqref="C2:C30"/>
      <selection pane="bottomRight" sqref="A1:XFD1048576"/>
    </sheetView>
  </sheetViews>
  <sheetFormatPr defaultRowHeight="12.75" x14ac:dyDescent="0.2"/>
  <cols>
    <col min="1" max="1" width="11.85546875" style="15" customWidth="1"/>
    <col min="2" max="2" width="11.85546875" customWidth="1"/>
    <col min="3" max="3" width="35.7109375" style="14" bestFit="1" customWidth="1"/>
    <col min="4" max="4" width="8.85546875" customWidth="1"/>
    <col min="5" max="5" width="40.7109375" bestFit="1" customWidth="1"/>
    <col min="6" max="7" width="12.7109375" customWidth="1"/>
    <col min="8" max="8" width="16" customWidth="1"/>
    <col min="9" max="9" width="12.5703125" customWidth="1"/>
    <col min="10" max="10" width="14.85546875" customWidth="1"/>
    <col min="11" max="11" width="11.42578125" customWidth="1"/>
    <col min="12" max="14" width="13.42578125" customWidth="1"/>
    <col min="15" max="15" width="13.140625" customWidth="1"/>
    <col min="16" max="16" width="21.28515625" customWidth="1"/>
    <col min="17" max="22" width="16.140625" customWidth="1"/>
    <col min="23" max="24" width="16.140625" style="14" customWidth="1"/>
    <col min="25" max="25" width="16.140625" style="1" customWidth="1"/>
    <col min="26" max="26" width="16.140625" style="2" customWidth="1"/>
    <col min="27" max="27" width="14.7109375" style="2" customWidth="1"/>
    <col min="28" max="28" width="30.5703125" style="2" bestFit="1" customWidth="1"/>
    <col min="29" max="30" width="14.7109375" style="2" customWidth="1"/>
    <col min="31" max="32" width="16.7109375" style="2" customWidth="1"/>
    <col min="33" max="33" width="8.42578125" customWidth="1"/>
    <col min="34" max="35" width="9.7109375" customWidth="1"/>
    <col min="36" max="37" width="13.42578125" customWidth="1"/>
    <col min="38" max="38" width="11.42578125" customWidth="1"/>
    <col min="39" max="40" width="14.5703125" style="14" customWidth="1"/>
    <col min="41" max="41" width="14.5703125" customWidth="1"/>
  </cols>
  <sheetData>
    <row r="1" spans="1:40" s="7" customFormat="1" ht="39" thickBot="1" x14ac:dyDescent="0.25">
      <c r="A1" s="26" t="s">
        <v>0</v>
      </c>
      <c r="B1" s="3" t="s">
        <v>3</v>
      </c>
      <c r="C1" s="3" t="s">
        <v>4</v>
      </c>
      <c r="D1" s="3" t="s">
        <v>5</v>
      </c>
      <c r="E1" s="12" t="s">
        <v>55</v>
      </c>
      <c r="F1" s="43" t="s">
        <v>1</v>
      </c>
      <c r="G1" s="43" t="s">
        <v>2</v>
      </c>
      <c r="H1" s="11" t="s">
        <v>21</v>
      </c>
      <c r="I1" s="3" t="s">
        <v>22</v>
      </c>
      <c r="J1" s="4" t="s">
        <v>11</v>
      </c>
      <c r="K1" s="4" t="s">
        <v>9</v>
      </c>
      <c r="L1" s="4" t="s">
        <v>8</v>
      </c>
      <c r="M1" s="5" t="s">
        <v>10</v>
      </c>
      <c r="N1" s="5" t="s">
        <v>12</v>
      </c>
      <c r="O1" s="5" t="s">
        <v>20</v>
      </c>
      <c r="P1" s="5" t="s">
        <v>18</v>
      </c>
      <c r="Q1" s="5" t="s">
        <v>16</v>
      </c>
      <c r="R1" s="5" t="s">
        <v>15</v>
      </c>
      <c r="S1" s="68" t="s">
        <v>97</v>
      </c>
      <c r="T1" s="68" t="s">
        <v>98</v>
      </c>
      <c r="U1" s="68" t="s">
        <v>100</v>
      </c>
      <c r="V1" s="68" t="s">
        <v>99</v>
      </c>
      <c r="W1" s="5" t="s">
        <v>17</v>
      </c>
      <c r="X1" s="5" t="s">
        <v>13</v>
      </c>
      <c r="Y1" s="5" t="s">
        <v>14</v>
      </c>
      <c r="Z1" s="5" t="s">
        <v>19</v>
      </c>
      <c r="AB1" s="69" t="s">
        <v>101</v>
      </c>
    </row>
    <row r="2" spans="1:40" ht="13.5" thickTop="1" x14ac:dyDescent="0.2">
      <c r="A2" s="13">
        <v>675</v>
      </c>
      <c r="B2" s="13" t="s">
        <v>27</v>
      </c>
      <c r="C2" s="13" t="s">
        <v>28</v>
      </c>
      <c r="D2" s="13" t="s">
        <v>6</v>
      </c>
      <c r="E2" s="13" t="s">
        <v>110</v>
      </c>
      <c r="F2" s="44">
        <v>53</v>
      </c>
      <c r="G2" s="44">
        <v>115</v>
      </c>
      <c r="H2" s="13">
        <v>447</v>
      </c>
      <c r="I2" s="13">
        <v>278</v>
      </c>
      <c r="J2" s="29"/>
      <c r="K2" s="18"/>
      <c r="L2" s="16">
        <v>0.3</v>
      </c>
      <c r="M2" s="6">
        <v>1490</v>
      </c>
      <c r="N2" s="9">
        <v>1500</v>
      </c>
      <c r="O2" s="6">
        <v>278</v>
      </c>
      <c r="P2" s="6">
        <v>654.88590604026842</v>
      </c>
      <c r="Q2" s="17">
        <v>4</v>
      </c>
      <c r="R2" s="70">
        <v>22</v>
      </c>
      <c r="S2" s="71">
        <v>4</v>
      </c>
      <c r="T2" s="71">
        <v>20</v>
      </c>
      <c r="U2" s="71">
        <v>30</v>
      </c>
      <c r="V2" s="71">
        <v>36</v>
      </c>
      <c r="W2" s="37">
        <v>24</v>
      </c>
      <c r="X2" s="37">
        <v>18</v>
      </c>
      <c r="Y2" s="37">
        <v>6</v>
      </c>
      <c r="Z2" s="37">
        <v>144</v>
      </c>
      <c r="AA2"/>
      <c r="AB2" s="60" t="s">
        <v>102</v>
      </c>
      <c r="AC2" s="59">
        <v>70</v>
      </c>
      <c r="AD2"/>
      <c r="AE2"/>
      <c r="AF2"/>
      <c r="AM2"/>
      <c r="AN2"/>
    </row>
    <row r="3" spans="1:40" x14ac:dyDescent="0.2">
      <c r="A3" s="13">
        <v>849</v>
      </c>
      <c r="B3" s="13" t="s">
        <v>27</v>
      </c>
      <c r="C3" s="13" t="s">
        <v>28</v>
      </c>
      <c r="D3" s="13" t="s">
        <v>7</v>
      </c>
      <c r="E3" s="13" t="s">
        <v>111</v>
      </c>
      <c r="F3" s="44">
        <v>53</v>
      </c>
      <c r="G3" s="44">
        <v>115</v>
      </c>
      <c r="H3" s="13">
        <v>212</v>
      </c>
      <c r="I3" s="13">
        <v>141</v>
      </c>
      <c r="J3" s="30"/>
      <c r="K3" s="25"/>
      <c r="L3" s="16"/>
      <c r="M3" s="6" t="e">
        <v>#DIV/0!</v>
      </c>
      <c r="N3" s="6">
        <v>1500</v>
      </c>
      <c r="O3" s="6">
        <v>278</v>
      </c>
      <c r="P3" s="36">
        <v>654.88590604026842</v>
      </c>
      <c r="Q3" s="17">
        <v>4</v>
      </c>
      <c r="R3" s="70">
        <v>22</v>
      </c>
      <c r="S3" s="71">
        <v>4</v>
      </c>
      <c r="T3" s="71">
        <v>20</v>
      </c>
      <c r="U3" s="71">
        <v>30</v>
      </c>
      <c r="V3" s="71">
        <v>36</v>
      </c>
      <c r="W3" s="37">
        <v>24</v>
      </c>
      <c r="X3" s="37">
        <v>18</v>
      </c>
      <c r="Y3" s="37">
        <v>6</v>
      </c>
      <c r="Z3" s="37">
        <v>144</v>
      </c>
      <c r="AA3"/>
      <c r="AB3" s="60" t="s">
        <v>103</v>
      </c>
      <c r="AC3" s="59">
        <v>30</v>
      </c>
      <c r="AD3"/>
      <c r="AE3"/>
      <c r="AF3"/>
      <c r="AM3"/>
      <c r="AN3"/>
    </row>
    <row r="4" spans="1:40" x14ac:dyDescent="0.2">
      <c r="A4" s="13">
        <v>671</v>
      </c>
      <c r="B4" s="13" t="s">
        <v>23</v>
      </c>
      <c r="C4" s="13" t="s">
        <v>24</v>
      </c>
      <c r="D4" s="13" t="s">
        <v>6</v>
      </c>
      <c r="E4" s="13" t="s">
        <v>112</v>
      </c>
      <c r="F4" s="44">
        <v>39</v>
      </c>
      <c r="G4" s="44">
        <v>86</v>
      </c>
      <c r="H4" s="13">
        <v>20</v>
      </c>
      <c r="I4" s="13">
        <v>14</v>
      </c>
      <c r="J4" s="19"/>
      <c r="K4" s="18"/>
      <c r="L4" s="16"/>
      <c r="M4" s="6"/>
      <c r="N4" s="6">
        <v>600</v>
      </c>
      <c r="O4" s="36">
        <v>134</v>
      </c>
      <c r="P4" s="36">
        <v>416.6849315068493</v>
      </c>
      <c r="Q4" s="17">
        <v>2</v>
      </c>
      <c r="R4" s="70">
        <v>14</v>
      </c>
      <c r="S4" s="71">
        <v>3</v>
      </c>
      <c r="T4" s="71">
        <v>14</v>
      </c>
      <c r="U4" s="71">
        <v>40</v>
      </c>
      <c r="V4" s="71">
        <v>51.428571428571431</v>
      </c>
      <c r="W4" s="37">
        <v>17</v>
      </c>
      <c r="X4" s="37">
        <v>12.75</v>
      </c>
      <c r="Y4" s="37">
        <v>4.25</v>
      </c>
      <c r="Z4" s="37">
        <v>102</v>
      </c>
      <c r="AA4"/>
      <c r="AB4" s="60" t="s">
        <v>104</v>
      </c>
      <c r="AC4" s="59">
        <v>25</v>
      </c>
      <c r="AD4"/>
      <c r="AE4"/>
      <c r="AF4"/>
      <c r="AM4"/>
      <c r="AN4"/>
    </row>
    <row r="5" spans="1:40" x14ac:dyDescent="0.2">
      <c r="A5" s="13">
        <v>847</v>
      </c>
      <c r="B5" s="13" t="s">
        <v>23</v>
      </c>
      <c r="C5" s="13" t="s">
        <v>24</v>
      </c>
      <c r="D5" s="13" t="s">
        <v>7</v>
      </c>
      <c r="E5" s="13" t="s">
        <v>113</v>
      </c>
      <c r="F5" s="44">
        <v>39</v>
      </c>
      <c r="G5" s="44">
        <v>86</v>
      </c>
      <c r="H5" s="13">
        <v>146</v>
      </c>
      <c r="I5" s="13">
        <v>134</v>
      </c>
      <c r="J5" s="21"/>
      <c r="K5" s="25"/>
      <c r="L5" s="16">
        <v>0.25</v>
      </c>
      <c r="M5" s="6">
        <v>584</v>
      </c>
      <c r="N5" s="9">
        <v>600</v>
      </c>
      <c r="O5" s="6">
        <v>134</v>
      </c>
      <c r="P5" s="6">
        <v>416.6849315068493</v>
      </c>
      <c r="Q5" s="17">
        <v>2</v>
      </c>
      <c r="R5" s="70">
        <v>14</v>
      </c>
      <c r="S5" s="71">
        <v>3</v>
      </c>
      <c r="T5" s="71">
        <v>14</v>
      </c>
      <c r="U5" s="71">
        <v>40</v>
      </c>
      <c r="V5" s="71">
        <v>51.428571428571431</v>
      </c>
      <c r="W5" s="37">
        <v>17</v>
      </c>
      <c r="X5" s="37">
        <v>12.75</v>
      </c>
      <c r="Y5" s="37">
        <v>4.25</v>
      </c>
      <c r="Z5" s="37">
        <v>102</v>
      </c>
      <c r="AA5"/>
      <c r="AB5" s="60" t="s">
        <v>105</v>
      </c>
      <c r="AC5" s="59">
        <v>15</v>
      </c>
      <c r="AD5"/>
      <c r="AE5"/>
      <c r="AF5"/>
      <c r="AM5"/>
      <c r="AN5"/>
    </row>
    <row r="6" spans="1:40" x14ac:dyDescent="0.2">
      <c r="A6" s="13">
        <v>709</v>
      </c>
      <c r="B6" s="13" t="s">
        <v>39</v>
      </c>
      <c r="C6" s="13" t="s">
        <v>40</v>
      </c>
      <c r="D6" s="13" t="s">
        <v>6</v>
      </c>
      <c r="E6" s="13" t="s">
        <v>114</v>
      </c>
      <c r="F6" s="44">
        <v>56</v>
      </c>
      <c r="G6" s="44">
        <v>104</v>
      </c>
      <c r="H6" s="13">
        <v>245</v>
      </c>
      <c r="I6" s="13">
        <v>225</v>
      </c>
      <c r="J6" s="22"/>
      <c r="K6" s="25"/>
      <c r="L6" s="16">
        <v>0.3</v>
      </c>
      <c r="M6" s="6">
        <v>816.66666666666674</v>
      </c>
      <c r="N6" s="9">
        <v>900</v>
      </c>
      <c r="O6" s="6">
        <v>225</v>
      </c>
      <c r="P6" s="6">
        <v>601.53061224489795</v>
      </c>
      <c r="Q6" s="17">
        <v>3</v>
      </c>
      <c r="R6" s="70">
        <v>20</v>
      </c>
      <c r="S6" s="71">
        <v>6</v>
      </c>
      <c r="T6" s="71">
        <v>30</v>
      </c>
      <c r="U6" s="71">
        <v>20</v>
      </c>
      <c r="V6" s="71">
        <v>24</v>
      </c>
      <c r="W6" s="37">
        <v>36</v>
      </c>
      <c r="X6" s="37">
        <v>27</v>
      </c>
      <c r="Y6" s="37">
        <v>9</v>
      </c>
      <c r="Z6" s="37">
        <v>216</v>
      </c>
      <c r="AA6"/>
      <c r="AB6"/>
      <c r="AC6"/>
      <c r="AD6"/>
      <c r="AE6"/>
      <c r="AF6"/>
      <c r="AM6"/>
      <c r="AN6"/>
    </row>
    <row r="7" spans="1:40" x14ac:dyDescent="0.2">
      <c r="A7" s="13">
        <v>861</v>
      </c>
      <c r="B7" s="13" t="s">
        <v>39</v>
      </c>
      <c r="C7" s="13" t="s">
        <v>40</v>
      </c>
      <c r="D7" s="13" t="s">
        <v>7</v>
      </c>
      <c r="E7" s="13" t="s">
        <v>115</v>
      </c>
      <c r="F7" s="44">
        <v>56</v>
      </c>
      <c r="G7" s="44">
        <v>104</v>
      </c>
      <c r="H7" s="13">
        <v>139</v>
      </c>
      <c r="I7" s="13">
        <v>139</v>
      </c>
      <c r="J7" s="21"/>
      <c r="K7" s="18"/>
      <c r="L7" s="16"/>
      <c r="M7" s="6" t="e">
        <v>#DIV/0!</v>
      </c>
      <c r="N7" s="9">
        <v>900</v>
      </c>
      <c r="O7" s="6">
        <v>225</v>
      </c>
      <c r="P7" s="6">
        <v>601.53061224489795</v>
      </c>
      <c r="Q7" s="17">
        <v>3</v>
      </c>
      <c r="R7" s="70">
        <v>20</v>
      </c>
      <c r="S7" s="71">
        <v>6</v>
      </c>
      <c r="T7" s="71">
        <v>30</v>
      </c>
      <c r="U7" s="71">
        <v>20</v>
      </c>
      <c r="V7" s="71">
        <v>24</v>
      </c>
      <c r="W7" s="37">
        <v>36</v>
      </c>
      <c r="X7" s="37">
        <v>27</v>
      </c>
      <c r="Y7" s="37">
        <v>9</v>
      </c>
      <c r="Z7" s="37">
        <v>216</v>
      </c>
      <c r="AA7"/>
      <c r="AB7"/>
      <c r="AC7"/>
      <c r="AD7"/>
      <c r="AE7"/>
      <c r="AF7"/>
      <c r="AM7"/>
      <c r="AN7"/>
    </row>
    <row r="8" spans="1:40" x14ac:dyDescent="0.2">
      <c r="A8" s="13">
        <v>705</v>
      </c>
      <c r="B8" s="13" t="s">
        <v>37</v>
      </c>
      <c r="C8" s="13" t="s">
        <v>38</v>
      </c>
      <c r="D8" s="13" t="s">
        <v>6</v>
      </c>
      <c r="E8" s="13" t="s">
        <v>116</v>
      </c>
      <c r="F8" s="44">
        <v>45</v>
      </c>
      <c r="G8" s="44">
        <v>88</v>
      </c>
      <c r="H8" s="13">
        <v>280</v>
      </c>
      <c r="I8" s="13">
        <v>276</v>
      </c>
      <c r="J8" s="23"/>
      <c r="K8" s="18"/>
      <c r="L8" s="16">
        <v>0.3</v>
      </c>
      <c r="M8" s="6">
        <v>933.33333333333337</v>
      </c>
      <c r="N8" s="9">
        <v>1000</v>
      </c>
      <c r="O8" s="6">
        <v>276</v>
      </c>
      <c r="P8" s="6">
        <v>709.71428571428567</v>
      </c>
      <c r="Q8" s="17">
        <v>4</v>
      </c>
      <c r="R8" s="70">
        <v>24</v>
      </c>
      <c r="S8" s="71">
        <v>6</v>
      </c>
      <c r="T8" s="71">
        <v>28</v>
      </c>
      <c r="U8" s="71">
        <v>20</v>
      </c>
      <c r="V8" s="71">
        <v>25.714285714285715</v>
      </c>
      <c r="W8" s="37">
        <v>34</v>
      </c>
      <c r="X8" s="37">
        <v>25.5</v>
      </c>
      <c r="Y8" s="37">
        <v>8.5</v>
      </c>
      <c r="Z8" s="37">
        <v>204</v>
      </c>
      <c r="AA8"/>
      <c r="AB8"/>
      <c r="AC8"/>
      <c r="AD8"/>
      <c r="AE8"/>
      <c r="AF8"/>
      <c r="AM8"/>
      <c r="AN8"/>
    </row>
    <row r="9" spans="1:40" x14ac:dyDescent="0.2">
      <c r="A9" s="32"/>
      <c r="B9" s="13" t="s">
        <v>37</v>
      </c>
      <c r="C9" s="13" t="s">
        <v>38</v>
      </c>
      <c r="D9" s="28" t="s">
        <v>7</v>
      </c>
      <c r="E9" s="13" t="s">
        <v>117</v>
      </c>
      <c r="F9" s="44">
        <v>45</v>
      </c>
      <c r="G9" s="44">
        <v>88</v>
      </c>
      <c r="H9" s="13">
        <v>42</v>
      </c>
      <c r="I9" s="13">
        <v>41</v>
      </c>
      <c r="J9" s="23"/>
      <c r="K9" s="34"/>
      <c r="L9" s="35"/>
      <c r="M9" s="36" t="e">
        <v>#DIV/0!</v>
      </c>
      <c r="N9" s="36">
        <v>1000</v>
      </c>
      <c r="O9" s="6">
        <v>276</v>
      </c>
      <c r="P9" s="6">
        <v>709.71428571428567</v>
      </c>
      <c r="Q9" s="17">
        <v>4</v>
      </c>
      <c r="R9" s="70">
        <v>24</v>
      </c>
      <c r="S9" s="71">
        <v>6</v>
      </c>
      <c r="T9" s="71">
        <v>28</v>
      </c>
      <c r="U9" s="71">
        <v>20</v>
      </c>
      <c r="V9" s="71">
        <v>25.714285714285715</v>
      </c>
      <c r="W9" s="37">
        <v>34</v>
      </c>
      <c r="X9" s="37">
        <v>25.5</v>
      </c>
      <c r="Y9" s="37">
        <v>8.5</v>
      </c>
      <c r="Z9" s="37">
        <v>204</v>
      </c>
      <c r="AA9"/>
      <c r="AB9"/>
      <c r="AC9"/>
      <c r="AD9"/>
      <c r="AE9"/>
      <c r="AF9"/>
      <c r="AM9"/>
      <c r="AN9"/>
    </row>
    <row r="10" spans="1:40" x14ac:dyDescent="0.2">
      <c r="A10" s="13">
        <v>739</v>
      </c>
      <c r="B10" s="13" t="s">
        <v>43</v>
      </c>
      <c r="C10" s="13" t="s">
        <v>44</v>
      </c>
      <c r="D10" s="13" t="s">
        <v>6</v>
      </c>
      <c r="E10" s="13" t="s">
        <v>118</v>
      </c>
      <c r="F10" s="44">
        <v>31</v>
      </c>
      <c r="G10" s="44">
        <v>70</v>
      </c>
      <c r="H10" s="13">
        <v>53</v>
      </c>
      <c r="I10" s="13">
        <v>52</v>
      </c>
      <c r="J10" s="21"/>
      <c r="K10" s="18"/>
      <c r="L10" s="16">
        <v>0.25</v>
      </c>
      <c r="M10" s="6">
        <v>212</v>
      </c>
      <c r="N10" s="9">
        <v>300</v>
      </c>
      <c r="O10" s="6">
        <v>52</v>
      </c>
      <c r="P10" s="6">
        <v>242.33962264150944</v>
      </c>
      <c r="Q10" s="17">
        <v>1</v>
      </c>
      <c r="R10" s="70">
        <v>8</v>
      </c>
      <c r="S10" s="71">
        <v>2</v>
      </c>
      <c r="T10" s="71">
        <v>8</v>
      </c>
      <c r="U10" s="71">
        <v>60</v>
      </c>
      <c r="V10" s="71">
        <v>90</v>
      </c>
      <c r="W10" s="37">
        <v>10</v>
      </c>
      <c r="X10" s="37">
        <v>7.5</v>
      </c>
      <c r="Y10" s="37">
        <v>2.5</v>
      </c>
      <c r="Z10" s="37">
        <v>60</v>
      </c>
      <c r="AA10"/>
      <c r="AB10"/>
      <c r="AC10"/>
      <c r="AD10"/>
      <c r="AE10"/>
      <c r="AF10"/>
      <c r="AM10"/>
      <c r="AN10"/>
    </row>
    <row r="11" spans="1:40" x14ac:dyDescent="0.2">
      <c r="A11" s="32"/>
      <c r="B11" s="13" t="s">
        <v>43</v>
      </c>
      <c r="C11" s="13" t="s">
        <v>44</v>
      </c>
      <c r="D11" s="28" t="s">
        <v>7</v>
      </c>
      <c r="E11" s="13" t="s">
        <v>119</v>
      </c>
      <c r="F11" s="44">
        <v>31</v>
      </c>
      <c r="G11" s="44">
        <v>70</v>
      </c>
      <c r="H11" s="13">
        <v>1</v>
      </c>
      <c r="I11" s="13">
        <v>0</v>
      </c>
      <c r="J11" s="21"/>
      <c r="K11" s="34"/>
      <c r="L11" s="35"/>
      <c r="M11" s="36" t="e">
        <v>#DIV/0!</v>
      </c>
      <c r="N11" s="36">
        <v>300</v>
      </c>
      <c r="O11" s="6">
        <v>52</v>
      </c>
      <c r="P11" s="6">
        <v>242.33962264150944</v>
      </c>
      <c r="Q11" s="17">
        <v>1</v>
      </c>
      <c r="R11" s="70">
        <v>8</v>
      </c>
      <c r="S11" s="71">
        <v>2</v>
      </c>
      <c r="T11" s="71">
        <v>8</v>
      </c>
      <c r="U11" s="71">
        <v>60</v>
      </c>
      <c r="V11" s="71">
        <v>90</v>
      </c>
      <c r="W11" s="37">
        <v>10</v>
      </c>
      <c r="X11" s="37">
        <v>7.5</v>
      </c>
      <c r="Y11" s="37">
        <v>2.5</v>
      </c>
      <c r="Z11" s="37">
        <v>60</v>
      </c>
      <c r="AA11"/>
      <c r="AB11"/>
      <c r="AC11"/>
      <c r="AD11"/>
      <c r="AE11"/>
      <c r="AF11"/>
      <c r="AM11"/>
      <c r="AN11"/>
    </row>
    <row r="12" spans="1:40" x14ac:dyDescent="0.2">
      <c r="A12" s="13">
        <v>711</v>
      </c>
      <c r="B12" s="13" t="s">
        <v>41</v>
      </c>
      <c r="C12" s="13" t="s">
        <v>42</v>
      </c>
      <c r="D12" s="13" t="s">
        <v>6</v>
      </c>
      <c r="E12" s="13" t="s">
        <v>120</v>
      </c>
      <c r="F12" s="44">
        <v>70</v>
      </c>
      <c r="G12" s="44">
        <v>120</v>
      </c>
      <c r="H12" s="13">
        <v>83</v>
      </c>
      <c r="I12" s="13">
        <v>80</v>
      </c>
      <c r="J12" s="21"/>
      <c r="K12" s="25"/>
      <c r="L12" s="16">
        <v>0.5</v>
      </c>
      <c r="M12" s="6">
        <v>166</v>
      </c>
      <c r="N12" s="9">
        <v>170</v>
      </c>
      <c r="O12" s="6">
        <v>80</v>
      </c>
      <c r="P12" s="6">
        <v>83.855421686746993</v>
      </c>
      <c r="Q12" s="17">
        <v>1</v>
      </c>
      <c r="R12" s="70">
        <v>3</v>
      </c>
      <c r="S12" s="71">
        <v>2</v>
      </c>
      <c r="T12" s="71">
        <v>3</v>
      </c>
      <c r="U12" s="71">
        <v>60</v>
      </c>
      <c r="V12" s="71">
        <v>240</v>
      </c>
      <c r="W12" s="37">
        <v>5</v>
      </c>
      <c r="X12" s="37">
        <v>3.75</v>
      </c>
      <c r="Y12" s="37">
        <v>1.25</v>
      </c>
      <c r="Z12" s="37">
        <v>30</v>
      </c>
      <c r="AA12"/>
      <c r="AB12"/>
      <c r="AC12"/>
      <c r="AD12"/>
      <c r="AE12"/>
      <c r="AF12"/>
      <c r="AM12"/>
      <c r="AN12"/>
    </row>
    <row r="13" spans="1:40" x14ac:dyDescent="0.2">
      <c r="A13" s="32"/>
      <c r="B13" s="13" t="s">
        <v>41</v>
      </c>
      <c r="C13" s="13" t="s">
        <v>42</v>
      </c>
      <c r="D13" s="28" t="s">
        <v>7</v>
      </c>
      <c r="E13" s="13" t="s">
        <v>121</v>
      </c>
      <c r="F13" s="44">
        <v>70</v>
      </c>
      <c r="G13" s="44">
        <v>120</v>
      </c>
      <c r="H13" s="13">
        <v>2</v>
      </c>
      <c r="I13" s="13">
        <v>1</v>
      </c>
      <c r="J13" s="21"/>
      <c r="K13" s="34"/>
      <c r="L13" s="35"/>
      <c r="M13" s="36" t="e">
        <v>#DIV/0!</v>
      </c>
      <c r="N13" s="36">
        <v>170</v>
      </c>
      <c r="O13" s="36">
        <v>80</v>
      </c>
      <c r="P13" s="6">
        <v>83.855421686746993</v>
      </c>
      <c r="Q13" s="17">
        <v>1</v>
      </c>
      <c r="R13" s="70">
        <v>3</v>
      </c>
      <c r="S13" s="71">
        <v>2</v>
      </c>
      <c r="T13" s="71">
        <v>3</v>
      </c>
      <c r="U13" s="71">
        <v>60</v>
      </c>
      <c r="V13" s="71">
        <v>240</v>
      </c>
      <c r="W13" s="37">
        <v>5</v>
      </c>
      <c r="X13" s="37">
        <v>3.75</v>
      </c>
      <c r="Y13" s="37">
        <v>1.25</v>
      </c>
      <c r="Z13" s="37">
        <v>30</v>
      </c>
      <c r="AA13"/>
      <c r="AB13"/>
      <c r="AC13"/>
      <c r="AD13"/>
      <c r="AE13"/>
      <c r="AF13"/>
      <c r="AM13"/>
      <c r="AN13"/>
    </row>
    <row r="14" spans="1:40" x14ac:dyDescent="0.2">
      <c r="A14" s="13">
        <v>687</v>
      </c>
      <c r="B14" s="13" t="s">
        <v>29</v>
      </c>
      <c r="C14" s="13" t="s">
        <v>30</v>
      </c>
      <c r="D14" s="13" t="s">
        <v>6</v>
      </c>
      <c r="E14" s="13" t="s">
        <v>122</v>
      </c>
      <c r="F14" s="44">
        <v>30</v>
      </c>
      <c r="G14" s="44">
        <v>70</v>
      </c>
      <c r="H14" s="13">
        <v>130</v>
      </c>
      <c r="I14" s="13">
        <v>130</v>
      </c>
      <c r="J14" s="21"/>
      <c r="K14" s="18"/>
      <c r="L14" s="16">
        <v>0.5</v>
      </c>
      <c r="M14" s="6">
        <v>260</v>
      </c>
      <c r="N14" s="9">
        <v>250</v>
      </c>
      <c r="O14" s="6">
        <v>130</v>
      </c>
      <c r="P14" s="6">
        <v>120</v>
      </c>
      <c r="Q14" s="17">
        <v>2</v>
      </c>
      <c r="R14" s="70">
        <v>4</v>
      </c>
      <c r="S14" s="71">
        <v>3</v>
      </c>
      <c r="T14" s="71">
        <v>4</v>
      </c>
      <c r="U14" s="71">
        <v>40</v>
      </c>
      <c r="V14" s="71">
        <v>180</v>
      </c>
      <c r="W14" s="37">
        <v>7</v>
      </c>
      <c r="X14" s="37">
        <v>5.25</v>
      </c>
      <c r="Y14" s="37">
        <v>1.75</v>
      </c>
      <c r="Z14" s="37">
        <v>42</v>
      </c>
      <c r="AA14"/>
      <c r="AB14"/>
      <c r="AC14"/>
      <c r="AD14"/>
      <c r="AE14"/>
      <c r="AF14"/>
      <c r="AM14"/>
      <c r="AN14"/>
    </row>
    <row r="15" spans="1:40" x14ac:dyDescent="0.2">
      <c r="A15" s="32"/>
      <c r="B15" s="13" t="s">
        <v>29</v>
      </c>
      <c r="C15" s="13" t="s">
        <v>30</v>
      </c>
      <c r="D15" s="28" t="s">
        <v>7</v>
      </c>
      <c r="E15" s="13" t="s">
        <v>123</v>
      </c>
      <c r="F15" s="44">
        <v>30</v>
      </c>
      <c r="G15" s="44">
        <v>70</v>
      </c>
      <c r="H15" s="13">
        <v>48</v>
      </c>
      <c r="I15" s="13">
        <v>47</v>
      </c>
      <c r="J15" s="21"/>
      <c r="K15" s="34"/>
      <c r="L15" s="35"/>
      <c r="M15" s="36" t="e">
        <v>#DIV/0!</v>
      </c>
      <c r="N15" s="36">
        <v>250</v>
      </c>
      <c r="O15" s="6">
        <v>130</v>
      </c>
      <c r="P15" s="6">
        <v>120</v>
      </c>
      <c r="Q15" s="17">
        <v>2</v>
      </c>
      <c r="R15" s="70">
        <v>4</v>
      </c>
      <c r="S15" s="71">
        <v>3</v>
      </c>
      <c r="T15" s="71">
        <v>4</v>
      </c>
      <c r="U15" s="71">
        <v>40</v>
      </c>
      <c r="V15" s="71">
        <v>180</v>
      </c>
      <c r="W15" s="37">
        <v>7</v>
      </c>
      <c r="X15" s="37">
        <v>5.25</v>
      </c>
      <c r="Y15" s="37">
        <v>1.75</v>
      </c>
      <c r="Z15" s="37">
        <v>42</v>
      </c>
      <c r="AA15"/>
      <c r="AB15"/>
      <c r="AC15"/>
      <c r="AD15"/>
      <c r="AE15"/>
      <c r="AF15"/>
      <c r="AM15"/>
      <c r="AN15"/>
    </row>
    <row r="16" spans="1:40" x14ac:dyDescent="0.2">
      <c r="A16" s="13">
        <v>1071</v>
      </c>
      <c r="B16" s="13" t="s">
        <v>45</v>
      </c>
      <c r="C16" s="13" t="s">
        <v>46</v>
      </c>
      <c r="D16" s="13" t="s">
        <v>6</v>
      </c>
      <c r="E16" s="13" t="s">
        <v>124</v>
      </c>
      <c r="F16" s="44">
        <v>30</v>
      </c>
      <c r="G16" s="44">
        <v>73</v>
      </c>
      <c r="H16" s="13">
        <v>130</v>
      </c>
      <c r="I16" s="13">
        <v>114</v>
      </c>
      <c r="J16" s="21"/>
      <c r="K16" s="18"/>
      <c r="L16" s="16">
        <v>0.3</v>
      </c>
      <c r="M16" s="36">
        <v>433.33333333333337</v>
      </c>
      <c r="N16" s="9">
        <v>400</v>
      </c>
      <c r="O16" s="6">
        <v>72</v>
      </c>
      <c r="P16" s="6">
        <v>171.24324324324326</v>
      </c>
      <c r="Q16" s="17">
        <v>1</v>
      </c>
      <c r="R16" s="70">
        <v>6</v>
      </c>
      <c r="S16" s="71">
        <v>2</v>
      </c>
      <c r="T16" s="71">
        <v>6</v>
      </c>
      <c r="U16" s="71">
        <v>60</v>
      </c>
      <c r="V16" s="71">
        <v>120</v>
      </c>
      <c r="W16" s="37">
        <v>8</v>
      </c>
      <c r="X16" s="37">
        <v>6</v>
      </c>
      <c r="Y16" s="37">
        <v>2</v>
      </c>
      <c r="Z16" s="37">
        <v>48</v>
      </c>
      <c r="AA16"/>
      <c r="AB16"/>
      <c r="AC16"/>
      <c r="AD16"/>
      <c r="AE16"/>
      <c r="AF16"/>
      <c r="AM16"/>
      <c r="AN16"/>
    </row>
    <row r="17" spans="1:40" x14ac:dyDescent="0.2">
      <c r="A17" s="13">
        <v>1072</v>
      </c>
      <c r="B17" s="13" t="s">
        <v>45</v>
      </c>
      <c r="C17" s="13" t="s">
        <v>46</v>
      </c>
      <c r="D17" s="13" t="s">
        <v>7</v>
      </c>
      <c r="E17" s="13" t="s">
        <v>125</v>
      </c>
      <c r="F17" s="44">
        <v>30</v>
      </c>
      <c r="G17" s="44">
        <v>73</v>
      </c>
      <c r="H17" s="13">
        <v>74</v>
      </c>
      <c r="I17" s="13">
        <v>72</v>
      </c>
      <c r="J17" s="21"/>
      <c r="K17" s="18"/>
      <c r="L17" s="16"/>
      <c r="M17" s="6" t="e">
        <v>#DIV/0!</v>
      </c>
      <c r="N17" s="9">
        <v>250</v>
      </c>
      <c r="O17" s="6">
        <v>72</v>
      </c>
      <c r="P17" s="6">
        <v>171.24324324324326</v>
      </c>
      <c r="Q17" s="17">
        <v>1</v>
      </c>
      <c r="R17" s="70">
        <v>6</v>
      </c>
      <c r="S17" s="71">
        <v>2</v>
      </c>
      <c r="T17" s="71">
        <v>6</v>
      </c>
      <c r="U17" s="71">
        <v>60</v>
      </c>
      <c r="V17" s="71">
        <v>120</v>
      </c>
      <c r="W17" s="37">
        <v>8</v>
      </c>
      <c r="X17" s="37">
        <v>6</v>
      </c>
      <c r="Y17" s="37">
        <v>2</v>
      </c>
      <c r="Z17" s="37">
        <v>48</v>
      </c>
      <c r="AA17"/>
      <c r="AB17"/>
      <c r="AC17"/>
      <c r="AD17"/>
      <c r="AE17"/>
      <c r="AF17"/>
      <c r="AM17"/>
      <c r="AN17"/>
    </row>
    <row r="18" spans="1:40" s="78" customFormat="1" x14ac:dyDescent="0.2">
      <c r="A18" s="73">
        <v>699</v>
      </c>
      <c r="B18" s="73" t="s">
        <v>33</v>
      </c>
      <c r="C18" s="73" t="s">
        <v>34</v>
      </c>
      <c r="D18" s="73" t="s">
        <v>6</v>
      </c>
      <c r="E18" s="73" t="s">
        <v>126</v>
      </c>
      <c r="F18" s="74">
        <v>32</v>
      </c>
      <c r="G18" s="74">
        <v>75</v>
      </c>
      <c r="H18" s="73">
        <v>285</v>
      </c>
      <c r="I18" s="73">
        <v>207</v>
      </c>
      <c r="J18" s="75"/>
      <c r="K18" s="38"/>
      <c r="L18" s="35">
        <v>0.5</v>
      </c>
      <c r="M18" s="36">
        <v>570</v>
      </c>
      <c r="N18" s="9">
        <v>500</v>
      </c>
      <c r="O18" s="36">
        <v>207</v>
      </c>
      <c r="P18" s="36">
        <v>156.15789473684211</v>
      </c>
      <c r="Q18" s="77">
        <v>3</v>
      </c>
      <c r="R18" s="76">
        <v>5</v>
      </c>
      <c r="S18" s="71">
        <v>3</v>
      </c>
      <c r="T18" s="71">
        <v>9</v>
      </c>
      <c r="U18" s="71">
        <v>40</v>
      </c>
      <c r="V18" s="71">
        <v>80</v>
      </c>
      <c r="W18" s="77">
        <v>12</v>
      </c>
      <c r="X18" s="77">
        <v>9</v>
      </c>
      <c r="Y18" s="77">
        <v>3</v>
      </c>
      <c r="Z18" s="77">
        <v>72</v>
      </c>
    </row>
    <row r="19" spans="1:40" s="78" customFormat="1" x14ac:dyDescent="0.2">
      <c r="A19" s="73">
        <v>857</v>
      </c>
      <c r="B19" s="73" t="s">
        <v>33</v>
      </c>
      <c r="C19" s="73" t="s">
        <v>34</v>
      </c>
      <c r="D19" s="73" t="s">
        <v>7</v>
      </c>
      <c r="E19" s="73" t="s">
        <v>127</v>
      </c>
      <c r="F19" s="74">
        <v>32</v>
      </c>
      <c r="G19" s="74">
        <v>75</v>
      </c>
      <c r="H19" s="73">
        <v>155</v>
      </c>
      <c r="I19" s="73">
        <v>136</v>
      </c>
      <c r="J19" s="79"/>
      <c r="K19" s="38"/>
      <c r="L19" s="35"/>
      <c r="M19" s="36" t="e">
        <v>#DIV/0!</v>
      </c>
      <c r="N19" s="9">
        <v>500</v>
      </c>
      <c r="O19" s="36">
        <v>207</v>
      </c>
      <c r="P19" s="36">
        <v>156.15789473684211</v>
      </c>
      <c r="Q19" s="77">
        <v>3</v>
      </c>
      <c r="R19" s="76">
        <v>5</v>
      </c>
      <c r="S19" s="71">
        <v>3</v>
      </c>
      <c r="T19" s="71">
        <v>9</v>
      </c>
      <c r="U19" s="71">
        <v>40</v>
      </c>
      <c r="V19" s="71">
        <v>80</v>
      </c>
      <c r="W19" s="77">
        <v>12</v>
      </c>
      <c r="X19" s="77">
        <v>9</v>
      </c>
      <c r="Y19" s="77">
        <v>3</v>
      </c>
      <c r="Z19" s="77">
        <v>72</v>
      </c>
    </row>
    <row r="20" spans="1:40" x14ac:dyDescent="0.2">
      <c r="A20" s="13"/>
      <c r="B20" s="13"/>
      <c r="C20" s="13" t="s">
        <v>53</v>
      </c>
      <c r="D20" s="13" t="s">
        <v>6</v>
      </c>
      <c r="E20" s="13" t="s">
        <v>128</v>
      </c>
      <c r="F20" s="44">
        <v>35</v>
      </c>
      <c r="G20" s="44">
        <v>75</v>
      </c>
      <c r="H20" s="13">
        <v>70</v>
      </c>
      <c r="I20" s="13">
        <v>40</v>
      </c>
      <c r="J20" s="29"/>
      <c r="K20" s="18"/>
      <c r="L20" s="16">
        <v>0.2</v>
      </c>
      <c r="M20" s="6">
        <v>350</v>
      </c>
      <c r="N20" s="9">
        <v>350</v>
      </c>
      <c r="O20" s="36">
        <v>40</v>
      </c>
      <c r="P20" s="36">
        <v>160</v>
      </c>
      <c r="Q20" s="17">
        <v>1</v>
      </c>
      <c r="R20" s="70">
        <v>5</v>
      </c>
      <c r="S20" s="71">
        <v>3</v>
      </c>
      <c r="T20" s="71">
        <v>5</v>
      </c>
      <c r="U20" s="71">
        <v>40</v>
      </c>
      <c r="V20" s="71">
        <v>144</v>
      </c>
      <c r="W20" s="37">
        <v>8</v>
      </c>
      <c r="X20" s="37">
        <v>6</v>
      </c>
      <c r="Y20" s="37">
        <v>2</v>
      </c>
      <c r="Z20" s="37">
        <v>48</v>
      </c>
      <c r="AA20"/>
      <c r="AB20"/>
      <c r="AC20"/>
      <c r="AD20"/>
      <c r="AE20"/>
      <c r="AF20"/>
      <c r="AM20"/>
      <c r="AN20"/>
    </row>
    <row r="21" spans="1:40" x14ac:dyDescent="0.2">
      <c r="A21" s="13"/>
      <c r="B21" s="13"/>
      <c r="C21" s="13" t="s">
        <v>53</v>
      </c>
      <c r="D21" s="13" t="s">
        <v>7</v>
      </c>
      <c r="E21" s="13" t="s">
        <v>129</v>
      </c>
      <c r="F21" s="44">
        <v>35</v>
      </c>
      <c r="G21" s="44">
        <v>75</v>
      </c>
      <c r="H21" s="13">
        <v>77</v>
      </c>
      <c r="I21" s="13">
        <v>41</v>
      </c>
      <c r="J21" s="21"/>
      <c r="K21" s="18"/>
      <c r="L21" s="16"/>
      <c r="M21" s="6" t="e">
        <v>#DIV/0!</v>
      </c>
      <c r="N21" s="9">
        <v>350</v>
      </c>
      <c r="O21" s="6">
        <v>40</v>
      </c>
      <c r="P21" s="6">
        <v>160</v>
      </c>
      <c r="Q21" s="17">
        <v>1</v>
      </c>
      <c r="R21" s="70">
        <v>5</v>
      </c>
      <c r="S21" s="71">
        <v>3</v>
      </c>
      <c r="T21" s="71">
        <v>5</v>
      </c>
      <c r="U21" s="71">
        <v>40</v>
      </c>
      <c r="V21" s="71">
        <v>144</v>
      </c>
      <c r="W21" s="37">
        <v>8</v>
      </c>
      <c r="X21" s="37">
        <v>6</v>
      </c>
      <c r="Y21" s="37">
        <v>2</v>
      </c>
      <c r="Z21" s="37">
        <v>48</v>
      </c>
      <c r="AA21"/>
      <c r="AB21"/>
      <c r="AC21"/>
      <c r="AD21"/>
      <c r="AE21"/>
      <c r="AF21"/>
      <c r="AM21"/>
      <c r="AN21"/>
    </row>
    <row r="22" spans="1:40" x14ac:dyDescent="0.2">
      <c r="A22" s="13">
        <v>673</v>
      </c>
      <c r="B22" s="13" t="s">
        <v>25</v>
      </c>
      <c r="C22" s="13" t="s">
        <v>26</v>
      </c>
      <c r="D22" s="13" t="s">
        <v>6</v>
      </c>
      <c r="E22" s="13" t="s">
        <v>130</v>
      </c>
      <c r="F22" s="44">
        <v>43</v>
      </c>
      <c r="G22" s="44">
        <v>92</v>
      </c>
      <c r="H22" s="13">
        <v>11</v>
      </c>
      <c r="I22" s="13">
        <v>8</v>
      </c>
      <c r="J22" s="31"/>
      <c r="K22" s="18"/>
      <c r="L22" s="16">
        <v>0.2</v>
      </c>
      <c r="M22" s="6">
        <v>55</v>
      </c>
      <c r="N22" s="9">
        <v>50</v>
      </c>
      <c r="O22" s="6">
        <v>8</v>
      </c>
      <c r="P22" s="6">
        <v>28.363636363636363</v>
      </c>
      <c r="Q22" s="17">
        <v>0</v>
      </c>
      <c r="R22" s="70">
        <v>1</v>
      </c>
      <c r="S22" s="71">
        <v>3</v>
      </c>
      <c r="T22" s="71">
        <v>3</v>
      </c>
      <c r="U22" s="71">
        <v>40</v>
      </c>
      <c r="V22" s="71">
        <v>240</v>
      </c>
      <c r="W22" s="37">
        <v>6</v>
      </c>
      <c r="X22" s="37">
        <v>4.5</v>
      </c>
      <c r="Y22" s="37">
        <v>1.5</v>
      </c>
      <c r="Z22" s="37">
        <v>36</v>
      </c>
      <c r="AA22"/>
      <c r="AB22"/>
      <c r="AC22"/>
      <c r="AD22"/>
      <c r="AE22"/>
      <c r="AF22"/>
      <c r="AM22"/>
      <c r="AN22"/>
    </row>
    <row r="23" spans="1:40" x14ac:dyDescent="0.2">
      <c r="A23" s="32"/>
      <c r="B23" s="13" t="s">
        <v>25</v>
      </c>
      <c r="C23" s="13" t="s">
        <v>26</v>
      </c>
      <c r="D23" s="28" t="s">
        <v>7</v>
      </c>
      <c r="E23" s="13" t="s">
        <v>131</v>
      </c>
      <c r="F23" s="44">
        <v>43</v>
      </c>
      <c r="G23" s="44">
        <v>92</v>
      </c>
      <c r="H23" s="13">
        <v>2</v>
      </c>
      <c r="I23" s="13">
        <v>1</v>
      </c>
      <c r="J23" s="31"/>
      <c r="K23" s="34"/>
      <c r="L23" s="35"/>
      <c r="M23" s="36" t="e">
        <v>#DIV/0!</v>
      </c>
      <c r="N23" s="36">
        <v>50</v>
      </c>
      <c r="O23" s="36">
        <v>8</v>
      </c>
      <c r="P23" s="36">
        <v>28.363636363636363</v>
      </c>
      <c r="Q23" s="17">
        <v>0</v>
      </c>
      <c r="R23" s="70">
        <v>1</v>
      </c>
      <c r="S23" s="71">
        <v>3</v>
      </c>
      <c r="T23" s="71">
        <v>3</v>
      </c>
      <c r="U23" s="71">
        <v>40</v>
      </c>
      <c r="V23" s="71">
        <v>240</v>
      </c>
      <c r="W23" s="37">
        <v>6</v>
      </c>
      <c r="X23" s="37">
        <v>4.5</v>
      </c>
      <c r="Y23" s="37">
        <v>1.5</v>
      </c>
      <c r="Z23" s="37">
        <v>36</v>
      </c>
      <c r="AA23"/>
      <c r="AB23"/>
      <c r="AC23"/>
      <c r="AD23"/>
      <c r="AE23"/>
      <c r="AF23"/>
      <c r="AM23"/>
      <c r="AN23"/>
    </row>
    <row r="24" spans="1:40" x14ac:dyDescent="0.2">
      <c r="A24" s="13">
        <v>1293</v>
      </c>
      <c r="B24" s="39" t="s">
        <v>51</v>
      </c>
      <c r="C24" s="13" t="s">
        <v>50</v>
      </c>
      <c r="D24" s="13" t="s">
        <v>6</v>
      </c>
      <c r="E24" s="13" t="s">
        <v>132</v>
      </c>
      <c r="F24" s="44">
        <v>21</v>
      </c>
      <c r="G24" s="44">
        <v>56</v>
      </c>
      <c r="H24" s="20">
        <v>24</v>
      </c>
      <c r="I24" s="20">
        <v>24</v>
      </c>
      <c r="J24" s="31"/>
      <c r="K24" s="38"/>
      <c r="L24" s="16">
        <v>0.5</v>
      </c>
      <c r="M24" s="6">
        <v>48</v>
      </c>
      <c r="N24" s="6">
        <v>140</v>
      </c>
      <c r="O24" s="6">
        <v>24</v>
      </c>
      <c r="P24" s="6">
        <v>116</v>
      </c>
      <c r="Q24" s="17">
        <v>0</v>
      </c>
      <c r="R24" s="70">
        <v>4</v>
      </c>
      <c r="S24" s="71">
        <v>3</v>
      </c>
      <c r="T24" s="71">
        <v>4</v>
      </c>
      <c r="U24" s="71">
        <v>40</v>
      </c>
      <c r="V24" s="71">
        <v>180</v>
      </c>
      <c r="W24" s="37">
        <v>7</v>
      </c>
      <c r="X24" s="37">
        <v>5.25</v>
      </c>
      <c r="Y24" s="37">
        <v>1.75</v>
      </c>
      <c r="Z24" s="37">
        <v>42</v>
      </c>
      <c r="AA24"/>
      <c r="AB24"/>
      <c r="AC24"/>
      <c r="AD24"/>
      <c r="AE24"/>
      <c r="AF24"/>
      <c r="AM24"/>
      <c r="AN24"/>
    </row>
    <row r="25" spans="1:40" x14ac:dyDescent="0.2">
      <c r="A25" s="13">
        <v>1294</v>
      </c>
      <c r="B25" s="39" t="s">
        <v>51</v>
      </c>
      <c r="C25" s="13" t="s">
        <v>50</v>
      </c>
      <c r="D25" s="13" t="s">
        <v>7</v>
      </c>
      <c r="E25" s="13" t="s">
        <v>133</v>
      </c>
      <c r="F25" s="44">
        <v>21</v>
      </c>
      <c r="G25" s="44">
        <v>56</v>
      </c>
      <c r="H25" s="20">
        <v>1</v>
      </c>
      <c r="I25" s="20">
        <v>0</v>
      </c>
      <c r="J25" s="31"/>
      <c r="K25" s="38"/>
      <c r="L25" s="16"/>
      <c r="M25" s="6" t="e">
        <v>#DIV/0!</v>
      </c>
      <c r="N25" s="6">
        <v>140</v>
      </c>
      <c r="O25" s="36">
        <v>24</v>
      </c>
      <c r="P25" s="36">
        <v>116</v>
      </c>
      <c r="Q25" s="17">
        <v>0</v>
      </c>
      <c r="R25" s="70">
        <v>4</v>
      </c>
      <c r="S25" s="71">
        <v>3</v>
      </c>
      <c r="T25" s="71">
        <v>4</v>
      </c>
      <c r="U25" s="71">
        <v>40</v>
      </c>
      <c r="V25" s="71">
        <v>180</v>
      </c>
      <c r="W25" s="37">
        <v>7</v>
      </c>
      <c r="X25" s="37">
        <v>5.25</v>
      </c>
      <c r="Y25" s="37">
        <v>1.75</v>
      </c>
      <c r="Z25" s="37">
        <v>42</v>
      </c>
      <c r="AA25"/>
      <c r="AB25"/>
      <c r="AC25"/>
      <c r="AD25"/>
      <c r="AE25"/>
      <c r="AF25"/>
      <c r="AM25"/>
      <c r="AN25"/>
    </row>
    <row r="26" spans="1:40" x14ac:dyDescent="0.2">
      <c r="A26" s="13">
        <v>703</v>
      </c>
      <c r="B26" s="13" t="s">
        <v>35</v>
      </c>
      <c r="C26" s="13" t="s">
        <v>36</v>
      </c>
      <c r="D26" s="13" t="s">
        <v>6</v>
      </c>
      <c r="E26" s="13" t="s">
        <v>134</v>
      </c>
      <c r="F26" s="44">
        <v>49</v>
      </c>
      <c r="G26" s="44">
        <v>94</v>
      </c>
      <c r="H26" s="13">
        <v>145</v>
      </c>
      <c r="I26" s="13">
        <v>142</v>
      </c>
      <c r="J26" s="23"/>
      <c r="K26" s="18"/>
      <c r="L26" s="16">
        <v>0.25</v>
      </c>
      <c r="M26" s="6">
        <v>580</v>
      </c>
      <c r="N26" s="9">
        <v>600</v>
      </c>
      <c r="O26" s="6">
        <v>142</v>
      </c>
      <c r="P26" s="6">
        <v>445.58620689655174</v>
      </c>
      <c r="Q26" s="17">
        <v>2</v>
      </c>
      <c r="R26" s="70">
        <v>15</v>
      </c>
      <c r="S26" s="71">
        <v>3</v>
      </c>
      <c r="T26" s="71">
        <v>20</v>
      </c>
      <c r="U26" s="71">
        <v>40</v>
      </c>
      <c r="V26" s="71">
        <v>36</v>
      </c>
      <c r="W26" s="37">
        <v>23</v>
      </c>
      <c r="X26" s="37">
        <v>17.25</v>
      </c>
      <c r="Y26" s="37">
        <v>5.75</v>
      </c>
      <c r="Z26" s="37">
        <v>138</v>
      </c>
      <c r="AA26"/>
      <c r="AB26"/>
      <c r="AC26"/>
      <c r="AD26"/>
      <c r="AE26"/>
      <c r="AF26"/>
      <c r="AM26"/>
      <c r="AN26"/>
    </row>
    <row r="27" spans="1:40" x14ac:dyDescent="0.2">
      <c r="A27" s="13">
        <v>858</v>
      </c>
      <c r="B27" s="13" t="s">
        <v>35</v>
      </c>
      <c r="C27" s="13" t="s">
        <v>36</v>
      </c>
      <c r="D27" s="13" t="s">
        <v>7</v>
      </c>
      <c r="E27" s="13" t="s">
        <v>135</v>
      </c>
      <c r="F27" s="44">
        <v>49</v>
      </c>
      <c r="G27" s="44">
        <v>94</v>
      </c>
      <c r="H27" s="13">
        <v>95</v>
      </c>
      <c r="I27" s="13">
        <v>77</v>
      </c>
      <c r="J27" s="22"/>
      <c r="K27" s="18"/>
      <c r="L27" s="16"/>
      <c r="M27" s="6" t="e">
        <v>#DIV/0!</v>
      </c>
      <c r="N27" s="9">
        <v>600</v>
      </c>
      <c r="O27" s="6">
        <v>142</v>
      </c>
      <c r="P27" s="6">
        <v>445.58620689655174</v>
      </c>
      <c r="Q27" s="17">
        <v>2</v>
      </c>
      <c r="R27" s="70">
        <v>15</v>
      </c>
      <c r="S27" s="71">
        <v>3</v>
      </c>
      <c r="T27" s="71">
        <v>20</v>
      </c>
      <c r="U27" s="71">
        <v>40</v>
      </c>
      <c r="V27" s="71">
        <v>36</v>
      </c>
      <c r="W27" s="37">
        <v>23</v>
      </c>
      <c r="X27" s="37">
        <v>17.25</v>
      </c>
      <c r="Y27" s="37">
        <v>5.75</v>
      </c>
      <c r="Z27" s="37">
        <v>138</v>
      </c>
      <c r="AA27"/>
      <c r="AB27"/>
      <c r="AC27"/>
      <c r="AD27"/>
      <c r="AE27"/>
      <c r="AF27"/>
      <c r="AM27"/>
      <c r="AN27"/>
    </row>
    <row r="28" spans="1:40" x14ac:dyDescent="0.2">
      <c r="A28" s="13">
        <v>689</v>
      </c>
      <c r="B28" s="13" t="s">
        <v>31</v>
      </c>
      <c r="C28" s="13" t="s">
        <v>32</v>
      </c>
      <c r="D28" s="13" t="s">
        <v>6</v>
      </c>
      <c r="E28" s="13" t="s">
        <v>136</v>
      </c>
      <c r="F28" s="44">
        <v>34</v>
      </c>
      <c r="G28" s="44">
        <v>74</v>
      </c>
      <c r="H28" s="13">
        <v>52</v>
      </c>
      <c r="I28" s="13">
        <v>51</v>
      </c>
      <c r="J28" s="21"/>
      <c r="K28" s="18"/>
      <c r="L28" s="16">
        <v>0.5</v>
      </c>
      <c r="M28" s="6">
        <v>104</v>
      </c>
      <c r="N28" s="9">
        <v>150</v>
      </c>
      <c r="O28" s="6">
        <v>51</v>
      </c>
      <c r="P28" s="6">
        <v>96.115384615384613</v>
      </c>
      <c r="Q28" s="17">
        <v>1</v>
      </c>
      <c r="R28" s="70">
        <v>3</v>
      </c>
      <c r="S28" s="71">
        <v>2</v>
      </c>
      <c r="T28" s="71">
        <v>3</v>
      </c>
      <c r="U28" s="71">
        <v>60</v>
      </c>
      <c r="V28" s="71">
        <v>240</v>
      </c>
      <c r="W28" s="37">
        <v>5</v>
      </c>
      <c r="X28" s="37">
        <v>3.75</v>
      </c>
      <c r="Y28" s="37">
        <v>1.25</v>
      </c>
      <c r="Z28" s="37">
        <v>30</v>
      </c>
      <c r="AA28"/>
      <c r="AB28"/>
      <c r="AC28"/>
      <c r="AD28"/>
      <c r="AE28"/>
      <c r="AF28"/>
      <c r="AM28"/>
      <c r="AN28"/>
    </row>
    <row r="29" spans="1:40" x14ac:dyDescent="0.2">
      <c r="A29" s="13">
        <v>855</v>
      </c>
      <c r="B29" s="13" t="s">
        <v>31</v>
      </c>
      <c r="C29" s="13" t="s">
        <v>32</v>
      </c>
      <c r="D29" s="13" t="s">
        <v>7</v>
      </c>
      <c r="E29" s="13" t="s">
        <v>137</v>
      </c>
      <c r="F29" s="44">
        <v>34</v>
      </c>
      <c r="G29" s="44">
        <v>74</v>
      </c>
      <c r="H29" s="13">
        <v>37</v>
      </c>
      <c r="I29" s="13">
        <v>36</v>
      </c>
      <c r="J29" s="21"/>
      <c r="K29" s="18"/>
      <c r="L29" s="16"/>
      <c r="M29" s="6"/>
      <c r="N29" s="9">
        <v>150</v>
      </c>
      <c r="O29" s="6">
        <v>51</v>
      </c>
      <c r="P29" s="6">
        <v>96.115384615384613</v>
      </c>
      <c r="Q29" s="17">
        <v>1</v>
      </c>
      <c r="R29" s="70">
        <v>3</v>
      </c>
      <c r="S29" s="71">
        <v>2</v>
      </c>
      <c r="T29" s="71">
        <v>3</v>
      </c>
      <c r="U29" s="71">
        <v>60</v>
      </c>
      <c r="V29" s="71">
        <v>240</v>
      </c>
      <c r="W29" s="37">
        <v>5</v>
      </c>
      <c r="X29" s="37">
        <v>3.75</v>
      </c>
      <c r="Y29" s="37">
        <v>1.25</v>
      </c>
      <c r="Z29" s="37">
        <v>30</v>
      </c>
      <c r="AA29"/>
      <c r="AB29"/>
      <c r="AC29"/>
      <c r="AD29"/>
      <c r="AE29"/>
      <c r="AF29"/>
      <c r="AM29"/>
      <c r="AN29"/>
    </row>
    <row r="30" spans="1:40" x14ac:dyDescent="0.2">
      <c r="A30" s="13">
        <v>1281</v>
      </c>
      <c r="B30" s="14"/>
      <c r="C30" s="13" t="s">
        <v>47</v>
      </c>
      <c r="D30" s="13" t="s">
        <v>6</v>
      </c>
      <c r="E30" s="13" t="s">
        <v>138</v>
      </c>
      <c r="F30" s="20">
        <v>33</v>
      </c>
      <c r="G30" s="20">
        <v>85</v>
      </c>
      <c r="H30" s="13">
        <v>113</v>
      </c>
      <c r="I30" s="13">
        <v>109</v>
      </c>
      <c r="J30" s="21"/>
      <c r="K30" s="18"/>
      <c r="L30" s="16">
        <v>0.5</v>
      </c>
      <c r="M30" s="6">
        <v>226</v>
      </c>
      <c r="N30" s="6">
        <v>250</v>
      </c>
      <c r="O30" s="6">
        <v>109</v>
      </c>
      <c r="P30" s="6">
        <v>132.15044247787611</v>
      </c>
      <c r="Q30" s="17">
        <v>2</v>
      </c>
      <c r="R30" s="70">
        <v>4</v>
      </c>
      <c r="S30" s="71">
        <v>3</v>
      </c>
      <c r="T30" s="71">
        <v>4</v>
      </c>
      <c r="U30" s="71">
        <v>40</v>
      </c>
      <c r="V30" s="71">
        <v>180</v>
      </c>
      <c r="W30" s="37">
        <v>7</v>
      </c>
      <c r="X30" s="37">
        <v>5.25</v>
      </c>
      <c r="Y30" s="37">
        <v>1.75</v>
      </c>
      <c r="Z30" s="37">
        <v>42</v>
      </c>
      <c r="AA30"/>
      <c r="AB30"/>
      <c r="AC30"/>
      <c r="AD30"/>
      <c r="AE30"/>
      <c r="AF30"/>
      <c r="AM30"/>
      <c r="AN30"/>
    </row>
    <row r="31" spans="1:40" x14ac:dyDescent="0.2">
      <c r="A31" s="13">
        <v>1282</v>
      </c>
      <c r="B31" s="14"/>
      <c r="C31" s="13" t="s">
        <v>47</v>
      </c>
      <c r="D31" s="13" t="s">
        <v>7</v>
      </c>
      <c r="E31" s="13" t="s">
        <v>139</v>
      </c>
      <c r="F31" s="20">
        <v>33</v>
      </c>
      <c r="G31" s="20">
        <v>85</v>
      </c>
      <c r="H31" s="13">
        <v>23</v>
      </c>
      <c r="I31" s="13">
        <v>21</v>
      </c>
      <c r="J31" s="21"/>
      <c r="K31" s="18"/>
      <c r="L31" s="16"/>
      <c r="M31" s="6"/>
      <c r="N31" s="6">
        <v>250</v>
      </c>
      <c r="O31" s="6">
        <v>109</v>
      </c>
      <c r="P31" s="6">
        <v>132.15044247787611</v>
      </c>
      <c r="Q31" s="17">
        <v>2</v>
      </c>
      <c r="R31" s="70">
        <v>4</v>
      </c>
      <c r="S31" s="71">
        <v>3</v>
      </c>
      <c r="T31" s="71">
        <v>4</v>
      </c>
      <c r="U31" s="71">
        <v>40</v>
      </c>
      <c r="V31" s="71">
        <v>180</v>
      </c>
      <c r="W31" s="37">
        <v>7</v>
      </c>
      <c r="X31" s="37">
        <v>5.25</v>
      </c>
      <c r="Y31" s="37">
        <v>1.75</v>
      </c>
      <c r="Z31" s="37">
        <v>42</v>
      </c>
      <c r="AA31"/>
      <c r="AB31"/>
      <c r="AC31"/>
      <c r="AD31"/>
      <c r="AE31"/>
      <c r="AF31"/>
      <c r="AM31"/>
      <c r="AN31"/>
    </row>
    <row r="32" spans="1:40" x14ac:dyDescent="0.2">
      <c r="A32" s="13">
        <v>1291</v>
      </c>
      <c r="B32" s="14"/>
      <c r="C32" s="13" t="s">
        <v>48</v>
      </c>
      <c r="D32" s="13" t="s">
        <v>6</v>
      </c>
      <c r="E32" s="13" t="s">
        <v>140</v>
      </c>
      <c r="F32" s="20">
        <v>55</v>
      </c>
      <c r="G32" s="20">
        <v>98</v>
      </c>
      <c r="H32" s="13">
        <v>188</v>
      </c>
      <c r="I32" s="13">
        <v>184</v>
      </c>
      <c r="J32" s="21"/>
      <c r="K32" s="18"/>
      <c r="L32" s="16">
        <v>0.3</v>
      </c>
      <c r="M32" s="6">
        <v>626.66666666666674</v>
      </c>
      <c r="N32" s="6">
        <v>650</v>
      </c>
      <c r="O32" s="6">
        <v>184</v>
      </c>
      <c r="P32" s="6">
        <v>452.17021276595744</v>
      </c>
      <c r="Q32" s="17">
        <v>3</v>
      </c>
      <c r="R32" s="70">
        <v>15</v>
      </c>
      <c r="S32" s="71">
        <v>3</v>
      </c>
      <c r="T32" s="71">
        <v>15</v>
      </c>
      <c r="U32" s="71">
        <v>40</v>
      </c>
      <c r="V32" s="71">
        <v>48</v>
      </c>
      <c r="W32" s="37">
        <v>18</v>
      </c>
      <c r="X32" s="37">
        <v>13.5</v>
      </c>
      <c r="Y32" s="37">
        <v>4.5</v>
      </c>
      <c r="Z32" s="37">
        <v>108</v>
      </c>
      <c r="AA32"/>
      <c r="AB32"/>
      <c r="AC32"/>
      <c r="AD32"/>
      <c r="AE32"/>
      <c r="AF32"/>
      <c r="AM32"/>
      <c r="AN32"/>
    </row>
    <row r="33" spans="1:43" x14ac:dyDescent="0.2">
      <c r="A33" s="13">
        <v>1292</v>
      </c>
      <c r="B33" s="14"/>
      <c r="C33" s="13" t="s">
        <v>48</v>
      </c>
      <c r="D33" s="13" t="s">
        <v>7</v>
      </c>
      <c r="E33" s="13" t="s">
        <v>141</v>
      </c>
      <c r="F33" s="20">
        <v>55</v>
      </c>
      <c r="G33" s="20">
        <v>98</v>
      </c>
      <c r="H33" s="13">
        <v>20</v>
      </c>
      <c r="I33" s="13">
        <v>19</v>
      </c>
      <c r="J33" s="23"/>
      <c r="K33" s="18"/>
      <c r="L33" s="16"/>
      <c r="M33" s="6" t="e">
        <v>#DIV/0!</v>
      </c>
      <c r="N33" s="6">
        <v>650</v>
      </c>
      <c r="O33" s="36">
        <v>184</v>
      </c>
      <c r="P33" s="36">
        <v>452.17021276595744</v>
      </c>
      <c r="Q33" s="17">
        <v>3</v>
      </c>
      <c r="R33" s="70">
        <v>15</v>
      </c>
      <c r="S33" s="71">
        <v>3</v>
      </c>
      <c r="T33" s="71">
        <v>15</v>
      </c>
      <c r="U33" s="71">
        <v>40</v>
      </c>
      <c r="V33" s="71">
        <v>48</v>
      </c>
      <c r="W33" s="37">
        <v>18</v>
      </c>
      <c r="X33" s="37">
        <v>13.5</v>
      </c>
      <c r="Y33" s="37">
        <v>4.5</v>
      </c>
      <c r="Z33" s="37">
        <v>108</v>
      </c>
      <c r="AA33"/>
      <c r="AB33"/>
      <c r="AC33"/>
      <c r="AD33"/>
      <c r="AE33"/>
      <c r="AF33"/>
      <c r="AM33"/>
      <c r="AN33"/>
    </row>
    <row r="34" spans="1:43" x14ac:dyDescent="0.2">
      <c r="A34" s="32"/>
      <c r="B34" s="41"/>
      <c r="C34" s="33" t="s">
        <v>52</v>
      </c>
      <c r="D34" s="13" t="s">
        <v>6</v>
      </c>
      <c r="E34" s="13" t="s">
        <v>142</v>
      </c>
      <c r="F34" s="45">
        <v>19</v>
      </c>
      <c r="G34" s="45">
        <v>30</v>
      </c>
      <c r="H34" s="13">
        <v>134</v>
      </c>
      <c r="I34" s="13">
        <v>132</v>
      </c>
      <c r="J34" s="23"/>
      <c r="K34" s="42"/>
      <c r="L34" s="35">
        <v>0.3</v>
      </c>
      <c r="M34" s="36">
        <v>446.66666666666669</v>
      </c>
      <c r="N34" s="36">
        <v>450</v>
      </c>
      <c r="O34" s="36">
        <v>132</v>
      </c>
      <c r="P34" s="36">
        <v>311.28358208955223</v>
      </c>
      <c r="Q34" s="17">
        <v>2</v>
      </c>
      <c r="R34" s="70">
        <v>10</v>
      </c>
      <c r="S34" s="71">
        <v>4</v>
      </c>
      <c r="T34" s="71">
        <v>15</v>
      </c>
      <c r="U34" s="71">
        <v>30</v>
      </c>
      <c r="V34" s="71">
        <v>48</v>
      </c>
      <c r="W34" s="37">
        <v>19</v>
      </c>
      <c r="X34" s="37">
        <v>14.25</v>
      </c>
      <c r="Y34" s="37">
        <v>4.75</v>
      </c>
      <c r="Z34" s="37">
        <v>114</v>
      </c>
      <c r="AA34"/>
      <c r="AB34"/>
      <c r="AC34"/>
      <c r="AD34"/>
      <c r="AE34"/>
      <c r="AF34"/>
      <c r="AM34"/>
      <c r="AN34"/>
    </row>
    <row r="35" spans="1:43" x14ac:dyDescent="0.2">
      <c r="A35" s="32"/>
      <c r="B35" s="41"/>
      <c r="C35" s="33" t="s">
        <v>52</v>
      </c>
      <c r="D35" s="13" t="s">
        <v>7</v>
      </c>
      <c r="E35" s="13" t="s">
        <v>143</v>
      </c>
      <c r="F35" s="45">
        <v>19</v>
      </c>
      <c r="G35" s="45">
        <v>30</v>
      </c>
      <c r="H35" s="13">
        <v>18</v>
      </c>
      <c r="I35" s="13">
        <v>17</v>
      </c>
      <c r="J35" s="23"/>
      <c r="K35" s="42"/>
      <c r="L35" s="35"/>
      <c r="M35" s="36" t="e">
        <v>#DIV/0!</v>
      </c>
      <c r="N35" s="36">
        <v>450</v>
      </c>
      <c r="O35" s="36">
        <v>132</v>
      </c>
      <c r="P35" s="36">
        <v>311.28358208955223</v>
      </c>
      <c r="Q35" s="17">
        <v>2</v>
      </c>
      <c r="R35" s="70">
        <v>10</v>
      </c>
      <c r="S35" s="71">
        <v>4</v>
      </c>
      <c r="T35" s="71">
        <v>15</v>
      </c>
      <c r="U35" s="71">
        <v>30</v>
      </c>
      <c r="V35" s="71">
        <v>48</v>
      </c>
      <c r="W35" s="37">
        <v>19</v>
      </c>
      <c r="X35" s="37">
        <v>14.25</v>
      </c>
      <c r="Y35" s="37">
        <v>4.75</v>
      </c>
      <c r="Z35" s="37">
        <v>114</v>
      </c>
      <c r="AA35"/>
      <c r="AB35"/>
      <c r="AC35"/>
      <c r="AD35"/>
      <c r="AE35"/>
      <c r="AF35"/>
      <c r="AM35"/>
      <c r="AN35"/>
    </row>
    <row r="36" spans="1:43" x14ac:dyDescent="0.2">
      <c r="A36" s="32"/>
      <c r="B36" s="41"/>
      <c r="C36" s="41" t="s">
        <v>54</v>
      </c>
      <c r="D36" s="13" t="s">
        <v>6</v>
      </c>
      <c r="E36" s="13" t="s">
        <v>144</v>
      </c>
      <c r="F36" s="45">
        <v>21</v>
      </c>
      <c r="G36" s="45">
        <v>38</v>
      </c>
      <c r="H36" s="13">
        <v>43</v>
      </c>
      <c r="I36" s="13">
        <v>22</v>
      </c>
      <c r="J36" s="23"/>
      <c r="K36" s="42"/>
      <c r="L36" s="35">
        <v>0.3</v>
      </c>
      <c r="M36" s="36">
        <v>143.33333333333334</v>
      </c>
      <c r="N36" s="36">
        <v>150</v>
      </c>
      <c r="O36" s="36">
        <v>22</v>
      </c>
      <c r="P36" s="36">
        <v>54.744186046511629</v>
      </c>
      <c r="Q36" s="17">
        <v>0</v>
      </c>
      <c r="R36" s="70">
        <v>2</v>
      </c>
      <c r="S36" s="71">
        <v>2</v>
      </c>
      <c r="T36" s="71">
        <v>3</v>
      </c>
      <c r="U36" s="71">
        <v>60</v>
      </c>
      <c r="V36" s="71">
        <v>240</v>
      </c>
      <c r="W36" s="37">
        <v>5</v>
      </c>
      <c r="X36" s="37">
        <v>3.75</v>
      </c>
      <c r="Y36" s="37">
        <v>1.25</v>
      </c>
      <c r="Z36" s="37">
        <v>30</v>
      </c>
      <c r="AA36"/>
      <c r="AB36"/>
      <c r="AC36"/>
      <c r="AD36"/>
      <c r="AE36"/>
      <c r="AF36"/>
      <c r="AM36"/>
      <c r="AN36"/>
    </row>
    <row r="37" spans="1:43" x14ac:dyDescent="0.2">
      <c r="A37" s="72"/>
      <c r="B37" s="40"/>
      <c r="C37" s="40" t="s">
        <v>54</v>
      </c>
      <c r="D37" s="13" t="s">
        <v>7</v>
      </c>
      <c r="E37" s="13" t="s">
        <v>145</v>
      </c>
      <c r="F37" s="81">
        <v>21</v>
      </c>
      <c r="G37" s="81">
        <v>38</v>
      </c>
      <c r="H37" s="13">
        <v>2</v>
      </c>
      <c r="I37" s="13">
        <v>1</v>
      </c>
      <c r="J37" s="23"/>
      <c r="K37" s="82"/>
      <c r="L37" s="35"/>
      <c r="M37" s="9" t="e">
        <v>#DIV/0!</v>
      </c>
      <c r="N37" s="9">
        <v>150</v>
      </c>
      <c r="O37" s="9">
        <v>22</v>
      </c>
      <c r="P37" s="9">
        <v>54.744186046511629</v>
      </c>
      <c r="Q37" s="17">
        <v>0</v>
      </c>
      <c r="R37" s="83">
        <v>2</v>
      </c>
      <c r="S37" s="71">
        <v>2</v>
      </c>
      <c r="T37" s="71">
        <v>3</v>
      </c>
      <c r="U37" s="71">
        <v>60</v>
      </c>
      <c r="V37" s="71">
        <v>240</v>
      </c>
      <c r="W37" s="37">
        <v>5</v>
      </c>
      <c r="X37" s="37">
        <v>3.75</v>
      </c>
      <c r="Y37" s="37">
        <v>1.25</v>
      </c>
      <c r="Z37" s="37">
        <v>30</v>
      </c>
      <c r="AA37"/>
      <c r="AB37"/>
      <c r="AC37"/>
      <c r="AD37"/>
      <c r="AE37"/>
      <c r="AF37"/>
      <c r="AM37"/>
      <c r="AN37"/>
    </row>
    <row r="38" spans="1:43" x14ac:dyDescent="0.2">
      <c r="A38" s="84">
        <v>895</v>
      </c>
      <c r="B38" s="84" t="s">
        <v>56</v>
      </c>
      <c r="C38" s="84" t="s">
        <v>57</v>
      </c>
      <c r="D38" s="85" t="s">
        <v>6</v>
      </c>
      <c r="E38" s="86" t="s">
        <v>146</v>
      </c>
      <c r="F38" s="87">
        <v>29.227283967891708</v>
      </c>
      <c r="G38" s="87">
        <v>69.064423401254629</v>
      </c>
      <c r="H38" s="84">
        <v>24</v>
      </c>
      <c r="I38" s="84">
        <v>23</v>
      </c>
      <c r="J38" s="88"/>
      <c r="K38" s="89"/>
      <c r="L38" s="90">
        <v>0.3</v>
      </c>
      <c r="M38" s="91">
        <v>80</v>
      </c>
      <c r="N38" s="91">
        <v>100</v>
      </c>
      <c r="O38" s="91">
        <v>23</v>
      </c>
      <c r="P38" s="91">
        <v>72.833333333333329</v>
      </c>
      <c r="Q38" s="92">
        <v>1</v>
      </c>
      <c r="R38" s="93">
        <v>5</v>
      </c>
      <c r="S38" s="94">
        <v>0</v>
      </c>
      <c r="T38" s="94">
        <v>0</v>
      </c>
      <c r="U38" s="94" t="e">
        <v>#DIV/0!</v>
      </c>
      <c r="V38" s="94" t="e">
        <v>#DIV/0!</v>
      </c>
      <c r="W38" s="95">
        <v>0</v>
      </c>
      <c r="X38" s="95">
        <v>0</v>
      </c>
      <c r="Y38" s="95">
        <v>0</v>
      </c>
      <c r="Z38" s="95">
        <v>0</v>
      </c>
      <c r="AA38"/>
      <c r="AB38"/>
      <c r="AC38"/>
      <c r="AD38"/>
      <c r="AE38"/>
      <c r="AF38"/>
      <c r="AM38"/>
      <c r="AN38"/>
    </row>
    <row r="39" spans="1:43" x14ac:dyDescent="0.2">
      <c r="A39" s="96">
        <v>896</v>
      </c>
      <c r="B39" s="96" t="s">
        <v>56</v>
      </c>
      <c r="C39" s="96" t="s">
        <v>57</v>
      </c>
      <c r="D39" s="97" t="s">
        <v>7</v>
      </c>
      <c r="E39" s="47" t="s">
        <v>147</v>
      </c>
      <c r="F39" s="98">
        <v>28.407926229992881</v>
      </c>
      <c r="G39" s="98">
        <v>62.413462713227702</v>
      </c>
      <c r="H39" s="96">
        <v>10</v>
      </c>
      <c r="I39" s="96">
        <v>10</v>
      </c>
      <c r="J39" s="23"/>
      <c r="K39" s="38"/>
      <c r="L39" s="99"/>
      <c r="M39" s="36" t="e">
        <v>#DIV/0!</v>
      </c>
      <c r="N39" s="36">
        <v>100</v>
      </c>
      <c r="O39" s="36">
        <v>23</v>
      </c>
      <c r="P39" s="36">
        <v>72.833333333333329</v>
      </c>
      <c r="Q39" s="100">
        <v>1</v>
      </c>
      <c r="R39" s="70">
        <v>5</v>
      </c>
      <c r="S39" s="101">
        <v>0</v>
      </c>
      <c r="T39" s="101">
        <v>0</v>
      </c>
      <c r="U39" s="101" t="e">
        <v>#DIV/0!</v>
      </c>
      <c r="V39" s="101" t="e">
        <v>#DIV/0!</v>
      </c>
      <c r="W39" s="102">
        <v>0</v>
      </c>
      <c r="X39" s="102">
        <v>0</v>
      </c>
      <c r="Y39" s="102">
        <v>0</v>
      </c>
      <c r="Z39" s="102">
        <v>0</v>
      </c>
      <c r="AA39"/>
      <c r="AB39"/>
      <c r="AC39"/>
      <c r="AD39"/>
      <c r="AE39"/>
      <c r="AF39"/>
      <c r="AM39"/>
      <c r="AN39"/>
    </row>
    <row r="40" spans="1:43" x14ac:dyDescent="0.2">
      <c r="A40" s="96">
        <v>917</v>
      </c>
      <c r="B40" s="96" t="s">
        <v>58</v>
      </c>
      <c r="C40" s="96" t="s">
        <v>59</v>
      </c>
      <c r="D40" s="97" t="s">
        <v>7</v>
      </c>
      <c r="E40" s="47" t="s">
        <v>148</v>
      </c>
      <c r="F40" s="98">
        <v>33.549066382460296</v>
      </c>
      <c r="G40" s="98">
        <v>68.281062521333197</v>
      </c>
      <c r="H40" s="96">
        <v>193</v>
      </c>
      <c r="I40" s="96">
        <v>178</v>
      </c>
      <c r="J40" s="23"/>
      <c r="K40" s="38"/>
      <c r="L40" s="99">
        <v>0.3</v>
      </c>
      <c r="M40" s="36">
        <v>643.33333333333337</v>
      </c>
      <c r="N40" s="36">
        <v>650</v>
      </c>
      <c r="O40" s="36">
        <v>178</v>
      </c>
      <c r="P40" s="36">
        <v>421.48186528497411</v>
      </c>
      <c r="Q40" s="100">
        <v>7</v>
      </c>
      <c r="R40" s="70">
        <v>28</v>
      </c>
      <c r="S40" s="101">
        <v>0</v>
      </c>
      <c r="T40" s="101">
        <v>0</v>
      </c>
      <c r="U40" s="101" t="e">
        <v>#DIV/0!</v>
      </c>
      <c r="V40" s="101" t="e">
        <v>#DIV/0!</v>
      </c>
      <c r="W40" s="102">
        <v>0</v>
      </c>
      <c r="X40" s="102">
        <v>0</v>
      </c>
      <c r="Y40" s="102">
        <v>0</v>
      </c>
      <c r="Z40" s="102">
        <v>0</v>
      </c>
      <c r="AA40"/>
      <c r="AB40"/>
      <c r="AC40"/>
      <c r="AD40"/>
      <c r="AE40"/>
      <c r="AF40"/>
      <c r="AM40"/>
      <c r="AN40"/>
    </row>
    <row r="41" spans="1:43" x14ac:dyDescent="0.2">
      <c r="A41" s="96">
        <v>918</v>
      </c>
      <c r="B41" s="96" t="s">
        <v>58</v>
      </c>
      <c r="C41" s="96" t="s">
        <v>59</v>
      </c>
      <c r="D41" s="97" t="s">
        <v>6</v>
      </c>
      <c r="E41" s="47" t="s">
        <v>149</v>
      </c>
      <c r="F41" s="98">
        <v>34.114603909663856</v>
      </c>
      <c r="G41" s="98">
        <v>66.255181399216781</v>
      </c>
      <c r="H41" s="96">
        <v>288</v>
      </c>
      <c r="I41" s="96">
        <v>272</v>
      </c>
      <c r="J41" s="23"/>
      <c r="K41" s="38"/>
      <c r="L41" s="99"/>
      <c r="M41" s="36" t="e">
        <v>#DIV/0!</v>
      </c>
      <c r="N41" s="36">
        <v>650</v>
      </c>
      <c r="O41" s="36">
        <v>178</v>
      </c>
      <c r="P41" s="36">
        <v>421.48186528497411</v>
      </c>
      <c r="Q41" s="100">
        <v>7</v>
      </c>
      <c r="R41" s="70">
        <v>28</v>
      </c>
      <c r="S41" s="101">
        <v>0</v>
      </c>
      <c r="T41" s="101">
        <v>0</v>
      </c>
      <c r="U41" s="101" t="e">
        <v>#DIV/0!</v>
      </c>
      <c r="V41" s="101" t="e">
        <v>#DIV/0!</v>
      </c>
      <c r="W41" s="102">
        <v>0</v>
      </c>
      <c r="X41" s="102">
        <v>0</v>
      </c>
      <c r="Y41" s="102">
        <v>0</v>
      </c>
      <c r="Z41" s="102">
        <v>0</v>
      </c>
      <c r="AA41"/>
      <c r="AB41"/>
      <c r="AC41"/>
      <c r="AD41"/>
      <c r="AE41"/>
      <c r="AF41"/>
      <c r="AM41"/>
      <c r="AN41"/>
    </row>
    <row r="42" spans="1:43" x14ac:dyDescent="0.2">
      <c r="A42" s="96">
        <v>925</v>
      </c>
      <c r="B42" s="96" t="s">
        <v>60</v>
      </c>
      <c r="C42" s="96" t="s">
        <v>61</v>
      </c>
      <c r="D42" s="97" t="s">
        <v>6</v>
      </c>
      <c r="E42" s="47" t="s">
        <v>150</v>
      </c>
      <c r="F42" s="98">
        <v>51.941091082524508</v>
      </c>
      <c r="G42" s="98">
        <v>87.35865307627526</v>
      </c>
      <c r="H42" s="96">
        <v>290</v>
      </c>
      <c r="I42" s="96">
        <v>284</v>
      </c>
      <c r="J42" s="23"/>
      <c r="K42" s="48"/>
      <c r="L42" s="99">
        <v>0.3</v>
      </c>
      <c r="M42" s="36">
        <v>966.66666666666674</v>
      </c>
      <c r="N42" s="36">
        <v>1000</v>
      </c>
      <c r="O42" s="36">
        <v>284</v>
      </c>
      <c r="P42" s="36">
        <v>695.31034482758616</v>
      </c>
      <c r="Q42" s="100">
        <v>11</v>
      </c>
      <c r="R42" s="70">
        <v>46</v>
      </c>
      <c r="S42" s="101">
        <v>0</v>
      </c>
      <c r="T42" s="101">
        <v>0</v>
      </c>
      <c r="U42" s="101" t="e">
        <v>#DIV/0!</v>
      </c>
      <c r="V42" s="101" t="e">
        <v>#DIV/0!</v>
      </c>
      <c r="W42" s="102">
        <v>0</v>
      </c>
      <c r="X42" s="102">
        <v>0</v>
      </c>
      <c r="Y42" s="102">
        <v>0</v>
      </c>
      <c r="Z42" s="102">
        <v>0</v>
      </c>
      <c r="AA42"/>
      <c r="AB42"/>
      <c r="AC42"/>
      <c r="AD42"/>
      <c r="AE42"/>
      <c r="AF42"/>
      <c r="AM42"/>
      <c r="AN42"/>
    </row>
    <row r="43" spans="1:43" x14ac:dyDescent="0.2">
      <c r="A43" s="96">
        <v>926</v>
      </c>
      <c r="B43" s="96" t="s">
        <v>60</v>
      </c>
      <c r="C43" s="96" t="s">
        <v>61</v>
      </c>
      <c r="D43" s="97" t="s">
        <v>7</v>
      </c>
      <c r="E43" s="47" t="s">
        <v>151</v>
      </c>
      <c r="F43" s="98">
        <v>52.048994041513652</v>
      </c>
      <c r="G43" s="98">
        <v>83.793435235674735</v>
      </c>
      <c r="H43" s="96">
        <v>324</v>
      </c>
      <c r="I43" s="96">
        <v>281</v>
      </c>
      <c r="J43" s="96"/>
      <c r="K43" s="49"/>
      <c r="L43" s="99"/>
      <c r="M43" s="36" t="e">
        <v>#DIV/0!</v>
      </c>
      <c r="N43" s="36">
        <v>1000</v>
      </c>
      <c r="O43" s="36">
        <v>284</v>
      </c>
      <c r="P43" s="36">
        <v>695.31034482758616</v>
      </c>
      <c r="Q43" s="100">
        <v>11</v>
      </c>
      <c r="R43" s="70">
        <v>46</v>
      </c>
      <c r="S43" s="101">
        <v>0</v>
      </c>
      <c r="T43" s="101">
        <v>0</v>
      </c>
      <c r="U43" s="101" t="e">
        <v>#DIV/0!</v>
      </c>
      <c r="V43" s="101" t="e">
        <v>#DIV/0!</v>
      </c>
      <c r="W43" s="102">
        <v>0</v>
      </c>
      <c r="X43" s="102">
        <v>0</v>
      </c>
      <c r="Y43" s="102">
        <v>0</v>
      </c>
      <c r="Z43" s="102">
        <v>0</v>
      </c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20"/>
      <c r="AP43" s="20"/>
      <c r="AQ43" s="10"/>
    </row>
    <row r="44" spans="1:43" x14ac:dyDescent="0.2">
      <c r="A44" s="96">
        <v>1068</v>
      </c>
      <c r="B44" s="96" t="s">
        <v>62</v>
      </c>
      <c r="C44" s="96" t="s">
        <v>63</v>
      </c>
      <c r="D44" s="97" t="s">
        <v>6</v>
      </c>
      <c r="E44" s="47" t="s">
        <v>152</v>
      </c>
      <c r="F44" s="98">
        <v>14.806248346343637</v>
      </c>
      <c r="G44" s="98">
        <v>38.020807868082613</v>
      </c>
      <c r="H44" s="96">
        <v>120</v>
      </c>
      <c r="I44" s="96">
        <v>120</v>
      </c>
      <c r="J44" s="23"/>
      <c r="K44" s="38"/>
      <c r="L44" s="99">
        <v>0.5</v>
      </c>
      <c r="M44" s="36">
        <v>240</v>
      </c>
      <c r="N44" s="36">
        <v>240</v>
      </c>
      <c r="O44" s="36">
        <v>120</v>
      </c>
      <c r="P44" s="36">
        <v>120</v>
      </c>
      <c r="Q44" s="100">
        <v>5</v>
      </c>
      <c r="R44" s="70">
        <v>8</v>
      </c>
      <c r="S44" s="101">
        <v>5</v>
      </c>
      <c r="T44" s="101">
        <v>6</v>
      </c>
      <c r="U44" s="101">
        <v>24</v>
      </c>
      <c r="V44" s="101">
        <v>120</v>
      </c>
      <c r="W44" s="102">
        <v>11</v>
      </c>
      <c r="X44" s="102">
        <v>8.25</v>
      </c>
      <c r="Y44" s="102">
        <v>2.75</v>
      </c>
      <c r="Z44" s="102">
        <v>66</v>
      </c>
      <c r="AA44"/>
      <c r="AB44"/>
      <c r="AC44"/>
      <c r="AD44"/>
      <c r="AE44"/>
      <c r="AF44"/>
      <c r="AM44"/>
      <c r="AN44"/>
    </row>
    <row r="45" spans="1:43" x14ac:dyDescent="0.2">
      <c r="A45" s="96">
        <v>1055</v>
      </c>
      <c r="B45" s="96" t="s">
        <v>62</v>
      </c>
      <c r="C45" s="96" t="s">
        <v>63</v>
      </c>
      <c r="D45" s="97" t="s">
        <v>7</v>
      </c>
      <c r="E45" s="47" t="s">
        <v>153</v>
      </c>
      <c r="F45" s="98">
        <v>14.848807340487838</v>
      </c>
      <c r="G45" s="98">
        <v>33.364276649057878</v>
      </c>
      <c r="H45" s="96">
        <v>64</v>
      </c>
      <c r="I45" s="96">
        <v>64</v>
      </c>
      <c r="J45" s="23"/>
      <c r="K45" s="48"/>
      <c r="L45" s="99"/>
      <c r="M45" s="36"/>
      <c r="N45" s="36">
        <v>240</v>
      </c>
      <c r="O45" s="36">
        <v>120</v>
      </c>
      <c r="P45" s="36">
        <v>120</v>
      </c>
      <c r="Q45" s="100">
        <v>5</v>
      </c>
      <c r="R45" s="100">
        <v>5</v>
      </c>
      <c r="S45" s="101">
        <v>5</v>
      </c>
      <c r="T45" s="101">
        <v>6</v>
      </c>
      <c r="U45" s="101">
        <v>24</v>
      </c>
      <c r="V45" s="101">
        <v>120</v>
      </c>
      <c r="W45" s="102">
        <v>11</v>
      </c>
      <c r="X45" s="102">
        <v>8.25</v>
      </c>
      <c r="Y45" s="102">
        <v>2.75</v>
      </c>
      <c r="Z45" s="102">
        <v>66</v>
      </c>
      <c r="AA45"/>
      <c r="AB45"/>
      <c r="AC45"/>
      <c r="AD45"/>
      <c r="AE45"/>
      <c r="AF45"/>
      <c r="AM45"/>
      <c r="AN45"/>
    </row>
    <row r="46" spans="1:43" x14ac:dyDescent="0.2">
      <c r="A46" s="13">
        <v>911</v>
      </c>
      <c r="B46" s="24" t="s">
        <v>106</v>
      </c>
      <c r="C46" s="13" t="s">
        <v>84</v>
      </c>
      <c r="D46" s="24" t="s">
        <v>6</v>
      </c>
      <c r="E46" s="47" t="s">
        <v>154</v>
      </c>
      <c r="F46" s="44">
        <v>46.524177516810596</v>
      </c>
      <c r="G46" s="44">
        <v>84.842862956454866</v>
      </c>
      <c r="H46" s="96">
        <v>280</v>
      </c>
      <c r="I46" s="96">
        <v>276</v>
      </c>
      <c r="J46" s="23"/>
      <c r="K46" s="104"/>
      <c r="L46" s="105">
        <v>0.3</v>
      </c>
      <c r="M46" s="36">
        <v>933.33333333333337</v>
      </c>
      <c r="N46" s="106">
        <v>900</v>
      </c>
      <c r="O46" s="36">
        <v>276</v>
      </c>
      <c r="P46" s="36">
        <v>611.14285714285711</v>
      </c>
      <c r="Q46" s="100">
        <v>11</v>
      </c>
      <c r="R46" s="100">
        <v>24</v>
      </c>
      <c r="S46" s="101">
        <v>0</v>
      </c>
      <c r="T46" s="101">
        <v>0</v>
      </c>
      <c r="U46" s="107" t="e">
        <v>#DIV/0!</v>
      </c>
      <c r="V46" s="107" t="e">
        <v>#DIV/0!</v>
      </c>
      <c r="W46" s="108">
        <v>0</v>
      </c>
      <c r="X46" s="108">
        <v>0</v>
      </c>
      <c r="Y46" s="108">
        <v>0</v>
      </c>
      <c r="Z46" s="108">
        <v>0</v>
      </c>
      <c r="AA46"/>
      <c r="AB46"/>
      <c r="AC46"/>
      <c r="AD46"/>
      <c r="AE46"/>
      <c r="AF46"/>
      <c r="AM46"/>
      <c r="AN46"/>
    </row>
    <row r="47" spans="1:43" x14ac:dyDescent="0.2">
      <c r="A47" s="13">
        <v>912</v>
      </c>
      <c r="B47" s="24" t="s">
        <v>106</v>
      </c>
      <c r="C47" s="13" t="s">
        <v>84</v>
      </c>
      <c r="D47" s="24" t="s">
        <v>7</v>
      </c>
      <c r="E47" s="47" t="s">
        <v>155</v>
      </c>
      <c r="F47" s="44">
        <v>45.469634096603841</v>
      </c>
      <c r="G47" s="44">
        <v>79.049317850499065</v>
      </c>
      <c r="H47" s="96">
        <v>42</v>
      </c>
      <c r="I47" s="96">
        <v>41</v>
      </c>
      <c r="J47" s="23"/>
      <c r="K47" s="104"/>
      <c r="L47" s="105"/>
      <c r="M47" s="106"/>
      <c r="N47" s="106">
        <v>900</v>
      </c>
      <c r="O47" s="36">
        <v>276</v>
      </c>
      <c r="P47" s="36">
        <v>611.14285714285711</v>
      </c>
      <c r="Q47" s="100">
        <v>11</v>
      </c>
      <c r="R47" s="100">
        <v>24</v>
      </c>
      <c r="S47" s="101">
        <v>0</v>
      </c>
      <c r="T47" s="101">
        <v>0</v>
      </c>
      <c r="U47" s="107" t="e">
        <v>#DIV/0!</v>
      </c>
      <c r="V47" s="107" t="e">
        <v>#DIV/0!</v>
      </c>
      <c r="W47" s="108">
        <v>0</v>
      </c>
      <c r="X47" s="108">
        <v>0</v>
      </c>
      <c r="Y47" s="108">
        <v>0</v>
      </c>
      <c r="Z47" s="108">
        <v>0</v>
      </c>
      <c r="AA47"/>
      <c r="AB47"/>
      <c r="AC47"/>
      <c r="AD47"/>
      <c r="AE47"/>
      <c r="AF47"/>
      <c r="AM47"/>
      <c r="AN47"/>
    </row>
    <row r="48" spans="1:43" x14ac:dyDescent="0.2">
      <c r="A48" s="13">
        <v>913</v>
      </c>
      <c r="B48" s="24" t="s">
        <v>107</v>
      </c>
      <c r="C48" s="13" t="s">
        <v>108</v>
      </c>
      <c r="D48" s="24" t="s">
        <v>6</v>
      </c>
      <c r="E48" s="47" t="s">
        <v>156</v>
      </c>
      <c r="F48" s="44">
        <v>18.967313115252182</v>
      </c>
      <c r="G48" s="44">
        <v>30.0126107448712</v>
      </c>
      <c r="H48" s="96">
        <v>112</v>
      </c>
      <c r="I48" s="96">
        <v>111</v>
      </c>
      <c r="J48" s="23"/>
      <c r="K48" s="104"/>
      <c r="L48" s="105">
        <v>0.3</v>
      </c>
      <c r="M48" s="36">
        <v>373.33333333333337</v>
      </c>
      <c r="N48" s="106">
        <v>400</v>
      </c>
      <c r="O48" s="36">
        <v>111</v>
      </c>
      <c r="P48" s="36">
        <v>285.42857142857144</v>
      </c>
      <c r="Q48" s="100">
        <v>4</v>
      </c>
      <c r="R48" s="100">
        <v>11</v>
      </c>
      <c r="S48" s="101">
        <v>0</v>
      </c>
      <c r="T48" s="101">
        <v>0</v>
      </c>
      <c r="U48" s="107" t="e">
        <v>#DIV/0!</v>
      </c>
      <c r="V48" s="107" t="e">
        <v>#DIV/0!</v>
      </c>
      <c r="W48" s="108">
        <v>0</v>
      </c>
      <c r="X48" s="108">
        <v>0</v>
      </c>
      <c r="Y48" s="108">
        <v>0</v>
      </c>
      <c r="Z48" s="108">
        <v>0</v>
      </c>
      <c r="AA48"/>
      <c r="AB48"/>
      <c r="AC48"/>
      <c r="AD48"/>
      <c r="AE48"/>
      <c r="AF48"/>
      <c r="AM48"/>
      <c r="AN48"/>
    </row>
    <row r="49" spans="1:40" x14ac:dyDescent="0.2">
      <c r="A49" s="13">
        <v>914</v>
      </c>
      <c r="B49" s="24" t="s">
        <v>107</v>
      </c>
      <c r="C49" s="13" t="s">
        <v>108</v>
      </c>
      <c r="D49" s="24" t="s">
        <v>7</v>
      </c>
      <c r="E49" s="47" t="s">
        <v>157</v>
      </c>
      <c r="F49" s="44">
        <v>18.604901228798553</v>
      </c>
      <c r="G49" s="44">
        <v>25.945146615996755</v>
      </c>
      <c r="H49" s="96">
        <v>14</v>
      </c>
      <c r="I49" s="96">
        <v>13</v>
      </c>
      <c r="J49" s="23"/>
      <c r="K49" s="104"/>
      <c r="L49" s="105"/>
      <c r="M49" s="106"/>
      <c r="N49" s="106">
        <v>400</v>
      </c>
      <c r="O49" s="36">
        <v>111</v>
      </c>
      <c r="P49" s="36">
        <v>285.42857142857144</v>
      </c>
      <c r="Q49" s="100">
        <v>4</v>
      </c>
      <c r="R49" s="100">
        <v>11</v>
      </c>
      <c r="S49" s="101">
        <v>0</v>
      </c>
      <c r="T49" s="101">
        <v>0</v>
      </c>
      <c r="U49" s="107" t="e">
        <v>#DIV/0!</v>
      </c>
      <c r="V49" s="107" t="e">
        <v>#DIV/0!</v>
      </c>
      <c r="W49" s="108">
        <v>0</v>
      </c>
      <c r="X49" s="108">
        <v>0</v>
      </c>
      <c r="Y49" s="108">
        <v>0</v>
      </c>
      <c r="Z49" s="108">
        <v>0</v>
      </c>
      <c r="AA49"/>
      <c r="AB49"/>
      <c r="AC49"/>
      <c r="AD49"/>
      <c r="AE49"/>
      <c r="AF49"/>
      <c r="AM49"/>
      <c r="AN49"/>
    </row>
    <row r="50" spans="1:40" x14ac:dyDescent="0.2">
      <c r="A50" s="111"/>
      <c r="B50" s="112"/>
      <c r="C50" s="113"/>
      <c r="D50" s="113"/>
      <c r="E50" s="113"/>
      <c r="F50" s="114"/>
      <c r="G50" s="114"/>
      <c r="H50" s="115">
        <v>5308</v>
      </c>
      <c r="I50" s="115">
        <v>4685</v>
      </c>
      <c r="J50" s="116"/>
      <c r="K50" s="116"/>
      <c r="L50" s="117"/>
      <c r="M50" s="110"/>
      <c r="N50" s="118">
        <v>23250</v>
      </c>
      <c r="O50" s="110"/>
      <c r="P50" s="110"/>
      <c r="Q50" s="110"/>
      <c r="R50" s="119"/>
      <c r="S50" s="119"/>
      <c r="T50" s="119"/>
      <c r="U50" s="119"/>
      <c r="V50" s="119"/>
      <c r="W50" s="119"/>
      <c r="X50" s="110"/>
      <c r="Y50" s="110"/>
      <c r="Z50" s="110">
        <v>3144</v>
      </c>
      <c r="AA50"/>
      <c r="AB50"/>
      <c r="AC50"/>
      <c r="AD50"/>
      <c r="AE50"/>
      <c r="AF50"/>
      <c r="AM50"/>
      <c r="AN50"/>
    </row>
    <row r="51" spans="1:40" x14ac:dyDescent="0.2">
      <c r="A51" s="24"/>
      <c r="B51" s="24"/>
      <c r="C51" s="13"/>
      <c r="D51" s="24"/>
      <c r="E51" s="46"/>
      <c r="F51" s="24"/>
      <c r="G51" s="24"/>
      <c r="H51" s="24"/>
      <c r="I51" s="24"/>
      <c r="W51"/>
      <c r="X51"/>
      <c r="Y51"/>
      <c r="Z51"/>
      <c r="AA51"/>
      <c r="AB51"/>
      <c r="AC51"/>
      <c r="AD51"/>
      <c r="AE51"/>
      <c r="AF51"/>
      <c r="AM51"/>
      <c r="AN51"/>
    </row>
    <row r="52" spans="1:40" x14ac:dyDescent="0.2">
      <c r="A52" s="24"/>
      <c r="B52" s="24"/>
      <c r="C52" s="13"/>
      <c r="D52" s="24"/>
      <c r="E52" s="47"/>
      <c r="F52" s="24"/>
      <c r="G52" s="24"/>
      <c r="H52" s="24"/>
      <c r="I52" s="24"/>
      <c r="W52"/>
      <c r="X52"/>
      <c r="Y52"/>
      <c r="Z52"/>
      <c r="AA52"/>
      <c r="AB52"/>
      <c r="AC52"/>
      <c r="AD52"/>
      <c r="AE52"/>
      <c r="AF52"/>
      <c r="AM52"/>
      <c r="AN52"/>
    </row>
    <row r="53" spans="1:40" x14ac:dyDescent="0.2">
      <c r="A53" s="24"/>
      <c r="B53" s="24"/>
      <c r="C53" s="13"/>
      <c r="D53" s="24"/>
      <c r="E53" s="47"/>
      <c r="F53" s="24"/>
      <c r="G53" s="24"/>
      <c r="H53" s="24"/>
      <c r="I53" s="24"/>
      <c r="J53" s="20"/>
      <c r="K53" s="10"/>
      <c r="W53"/>
      <c r="X53"/>
      <c r="Y53"/>
      <c r="Z53"/>
      <c r="AA53"/>
      <c r="AB53"/>
      <c r="AC53"/>
      <c r="AD53"/>
      <c r="AE53"/>
      <c r="AF53"/>
      <c r="AM53"/>
      <c r="AN53"/>
    </row>
    <row r="54" spans="1:40" x14ac:dyDescent="0.2">
      <c r="A54" s="24"/>
      <c r="B54" s="24"/>
      <c r="C54" s="13"/>
      <c r="D54" s="24"/>
      <c r="E54" s="47"/>
      <c r="F54" s="24"/>
      <c r="G54" s="24"/>
      <c r="H54" s="24"/>
      <c r="I54" s="24"/>
      <c r="J54" s="10"/>
      <c r="K54" s="10"/>
      <c r="L54" s="10"/>
      <c r="M54" s="10"/>
      <c r="N54" s="20"/>
      <c r="O54" s="20"/>
      <c r="P54" s="10"/>
      <c r="W54"/>
      <c r="X54"/>
      <c r="Y54"/>
      <c r="Z54"/>
      <c r="AA54"/>
      <c r="AB54"/>
      <c r="AC54"/>
      <c r="AD54"/>
      <c r="AE54"/>
      <c r="AF54"/>
      <c r="AM54"/>
      <c r="AN54"/>
    </row>
    <row r="55" spans="1:40" x14ac:dyDescent="0.2">
      <c r="A55" s="24"/>
      <c r="B55" s="24"/>
      <c r="C55" s="13"/>
      <c r="D55" s="24"/>
      <c r="E55" s="47"/>
      <c r="F55" s="24"/>
      <c r="G55" s="24"/>
      <c r="H55" s="24"/>
      <c r="I55" s="24"/>
      <c r="J55" s="10"/>
      <c r="K55" s="10"/>
      <c r="L55" s="10"/>
      <c r="M55" s="10"/>
      <c r="N55" s="20"/>
      <c r="O55" s="20"/>
      <c r="P55" s="10"/>
      <c r="W55"/>
      <c r="X55"/>
      <c r="Y55"/>
      <c r="Z55"/>
      <c r="AA55"/>
      <c r="AB55"/>
      <c r="AC55"/>
      <c r="AD55"/>
      <c r="AE55"/>
      <c r="AF55"/>
      <c r="AM55"/>
      <c r="AN55"/>
    </row>
    <row r="56" spans="1:40" x14ac:dyDescent="0.2">
      <c r="A56" s="24"/>
      <c r="B56" s="24"/>
      <c r="C56" s="13"/>
      <c r="D56" s="24"/>
      <c r="E56" s="47"/>
      <c r="F56" s="24"/>
      <c r="G56" s="24"/>
      <c r="H56" s="24"/>
      <c r="I56" s="24"/>
      <c r="J56" s="10"/>
      <c r="K56" s="10"/>
      <c r="L56" s="10"/>
      <c r="M56" s="10"/>
      <c r="N56" s="20"/>
      <c r="O56" s="20"/>
      <c r="P56" s="10"/>
      <c r="W56"/>
      <c r="X56"/>
      <c r="Y56"/>
      <c r="Z56"/>
      <c r="AA56"/>
      <c r="AB56"/>
      <c r="AC56"/>
      <c r="AD56"/>
      <c r="AE56"/>
      <c r="AF56"/>
      <c r="AM56"/>
      <c r="AN56"/>
    </row>
    <row r="57" spans="1:40" x14ac:dyDescent="0.2">
      <c r="A57" s="24"/>
      <c r="B57" s="24"/>
      <c r="C57" s="24"/>
      <c r="D57" s="24"/>
      <c r="F57" s="24"/>
      <c r="G57" s="24"/>
      <c r="J57" s="10"/>
      <c r="K57" s="10"/>
      <c r="L57" s="10"/>
      <c r="M57" s="10"/>
      <c r="N57" s="20"/>
      <c r="O57" s="20"/>
      <c r="P57" s="10"/>
      <c r="W57"/>
      <c r="X57"/>
      <c r="Y57"/>
      <c r="Z57"/>
      <c r="AA57"/>
      <c r="AB57"/>
      <c r="AC57"/>
      <c r="AD57"/>
      <c r="AE57"/>
      <c r="AF57"/>
      <c r="AM57"/>
      <c r="AN57"/>
    </row>
    <row r="58" spans="1:40" x14ac:dyDescent="0.2">
      <c r="A58" s="24"/>
      <c r="B58" s="24"/>
      <c r="C58" s="24"/>
      <c r="D58" s="24"/>
      <c r="F58" s="24"/>
      <c r="G58" s="24"/>
      <c r="N58" s="14"/>
      <c r="O58" s="14"/>
      <c r="Q58" s="109"/>
      <c r="W58"/>
      <c r="X58"/>
      <c r="Y58"/>
      <c r="Z58"/>
      <c r="AA58"/>
      <c r="AB58"/>
      <c r="AC58"/>
      <c r="AD58"/>
      <c r="AE58"/>
      <c r="AF58"/>
      <c r="AM58"/>
      <c r="AN58"/>
    </row>
    <row r="59" spans="1:40" x14ac:dyDescent="0.2">
      <c r="A59" s="24"/>
      <c r="B59" s="24"/>
      <c r="C59" s="24"/>
      <c r="D59" s="24"/>
      <c r="F59" s="24"/>
      <c r="G59" s="24"/>
      <c r="N59" s="14"/>
      <c r="O59" s="14"/>
      <c r="W59"/>
      <c r="X59"/>
      <c r="Y59"/>
      <c r="Z59"/>
      <c r="AA59"/>
      <c r="AB59"/>
      <c r="AC59"/>
      <c r="AD59"/>
      <c r="AE59"/>
      <c r="AF59"/>
      <c r="AM59"/>
      <c r="AN59"/>
    </row>
    <row r="60" spans="1:40" x14ac:dyDescent="0.2">
      <c r="A60" s="24"/>
      <c r="B60" s="24"/>
      <c r="C60" s="24"/>
      <c r="D60" s="24"/>
      <c r="F60" s="24"/>
      <c r="G60" s="24"/>
      <c r="N60" s="14"/>
      <c r="O60" s="14"/>
      <c r="W60"/>
      <c r="X60"/>
      <c r="Y60"/>
      <c r="Z60"/>
      <c r="AA60"/>
      <c r="AB60"/>
      <c r="AC60"/>
      <c r="AD60"/>
      <c r="AE60"/>
      <c r="AF60"/>
      <c r="AM60"/>
      <c r="AN60"/>
    </row>
    <row r="61" spans="1:40" x14ac:dyDescent="0.2">
      <c r="A61" s="24"/>
      <c r="B61" s="24"/>
      <c r="C61" s="13"/>
      <c r="D61" s="24"/>
      <c r="E61" s="47"/>
      <c r="F61" s="24"/>
      <c r="G61" s="24"/>
      <c r="H61" s="24"/>
      <c r="I61" s="24"/>
      <c r="N61" s="14"/>
      <c r="O61" s="14"/>
      <c r="W61"/>
      <c r="X61"/>
      <c r="Y61"/>
      <c r="Z61"/>
      <c r="AA61"/>
      <c r="AB61"/>
      <c r="AC61"/>
      <c r="AD61"/>
      <c r="AE61"/>
      <c r="AF61"/>
      <c r="AM61"/>
      <c r="AN61"/>
    </row>
    <row r="62" spans="1:40" x14ac:dyDescent="0.2">
      <c r="A62" s="13"/>
      <c r="B62" s="13"/>
      <c r="C62" s="13"/>
      <c r="D62" s="13"/>
      <c r="E62" s="13"/>
      <c r="F62" s="13"/>
      <c r="G62" s="14"/>
      <c r="M62" s="14"/>
      <c r="N62" s="14"/>
      <c r="W62"/>
      <c r="X62"/>
      <c r="Y62"/>
      <c r="Z62"/>
      <c r="AA62"/>
      <c r="AB62"/>
      <c r="AC62"/>
      <c r="AD62"/>
      <c r="AE62"/>
      <c r="AF62"/>
      <c r="AM62"/>
      <c r="AN62"/>
    </row>
    <row r="63" spans="1:40" x14ac:dyDescent="0.2">
      <c r="A63" s="13"/>
      <c r="B63" s="13"/>
      <c r="C63" s="13"/>
      <c r="D63" s="13"/>
      <c r="E63" s="13"/>
      <c r="F63" s="13"/>
      <c r="G63" s="14"/>
      <c r="M63" s="14"/>
      <c r="N63" s="14"/>
      <c r="W63"/>
      <c r="X63"/>
      <c r="Y63"/>
      <c r="Z63"/>
      <c r="AA63"/>
      <c r="AB63"/>
      <c r="AC63"/>
      <c r="AD63"/>
      <c r="AE63"/>
      <c r="AF63"/>
      <c r="AM63"/>
      <c r="AN63"/>
    </row>
    <row r="64" spans="1:40" x14ac:dyDescent="0.2">
      <c r="A64" s="13"/>
      <c r="B64" s="13"/>
      <c r="C64" s="13"/>
      <c r="D64" s="13"/>
      <c r="E64" s="13"/>
      <c r="F64" s="13"/>
      <c r="G64" s="14"/>
      <c r="M64" s="14"/>
      <c r="N64" s="14"/>
      <c r="W64"/>
      <c r="X64"/>
      <c r="Y64"/>
      <c r="Z64"/>
      <c r="AA64"/>
      <c r="AB64"/>
      <c r="AC64"/>
      <c r="AD64"/>
      <c r="AE64"/>
      <c r="AF64"/>
      <c r="AM64"/>
      <c r="AN64"/>
    </row>
    <row r="65" spans="1:40" x14ac:dyDescent="0.2">
      <c r="A65" s="13"/>
      <c r="B65" s="13"/>
      <c r="C65" s="13"/>
      <c r="D65" s="13"/>
      <c r="E65" s="13"/>
      <c r="F65" s="13"/>
      <c r="G65" s="13"/>
      <c r="N65" s="14"/>
      <c r="O65" s="14"/>
      <c r="W65"/>
      <c r="X65"/>
      <c r="Y65"/>
      <c r="Z65"/>
      <c r="AA65"/>
      <c r="AB65"/>
      <c r="AC65"/>
      <c r="AD65"/>
      <c r="AE65"/>
      <c r="AF65"/>
      <c r="AM65"/>
      <c r="AN65"/>
    </row>
    <row r="66" spans="1:40" x14ac:dyDescent="0.2">
      <c r="A66" s="13"/>
      <c r="B66" s="13"/>
      <c r="C66" s="13"/>
      <c r="D66" s="13"/>
      <c r="E66" s="13"/>
      <c r="F66" s="13"/>
      <c r="G66" s="13"/>
      <c r="H66" s="14"/>
      <c r="I66" s="13"/>
      <c r="J66" s="13"/>
      <c r="K66" s="13"/>
      <c r="L66" s="13"/>
      <c r="M66" s="13"/>
      <c r="N66" s="13"/>
      <c r="O66" s="13"/>
      <c r="P66" s="13"/>
      <c r="Q66" s="13"/>
      <c r="R66" s="13"/>
      <c r="W66"/>
      <c r="X66"/>
      <c r="Y66"/>
      <c r="Z66"/>
      <c r="AA66"/>
      <c r="AB66"/>
      <c r="AC66"/>
      <c r="AD66"/>
      <c r="AE66"/>
      <c r="AF66"/>
      <c r="AM66"/>
      <c r="AN66"/>
    </row>
    <row r="67" spans="1:40" x14ac:dyDescent="0.2">
      <c r="A67" s="13"/>
      <c r="B67" s="13"/>
      <c r="C67" s="13"/>
      <c r="D67" s="13"/>
      <c r="E67" s="13"/>
      <c r="G67" s="13"/>
      <c r="H67" s="14"/>
      <c r="I67" s="13"/>
      <c r="J67" s="13"/>
      <c r="K67" s="13"/>
      <c r="L67" s="13"/>
      <c r="M67" s="13"/>
      <c r="N67" s="13"/>
      <c r="O67" s="13"/>
      <c r="P67" s="13"/>
      <c r="Q67" s="13"/>
      <c r="R67" s="13"/>
      <c r="W67"/>
      <c r="X67"/>
      <c r="Y67"/>
      <c r="Z67"/>
      <c r="AA67"/>
      <c r="AB67"/>
      <c r="AC67"/>
      <c r="AD67"/>
      <c r="AE67"/>
      <c r="AF67"/>
      <c r="AM67"/>
      <c r="AN67"/>
    </row>
    <row r="68" spans="1:40" x14ac:dyDescent="0.2">
      <c r="A68" s="13"/>
      <c r="B68" s="13"/>
      <c r="C68" s="13"/>
      <c r="D68" s="13"/>
      <c r="E68" s="13"/>
      <c r="G68" s="13"/>
      <c r="H68" s="14"/>
      <c r="I68" s="13"/>
      <c r="J68" s="13"/>
      <c r="K68" s="13"/>
      <c r="L68" s="13"/>
      <c r="M68" s="13"/>
      <c r="N68" s="13"/>
      <c r="O68" s="13"/>
      <c r="P68" s="13"/>
      <c r="Q68" s="13"/>
      <c r="R68" s="13"/>
      <c r="W68"/>
      <c r="X68"/>
      <c r="Y68"/>
      <c r="Z68"/>
      <c r="AA68"/>
      <c r="AB68"/>
      <c r="AC68"/>
      <c r="AD68"/>
      <c r="AE68"/>
      <c r="AF68"/>
      <c r="AM68"/>
      <c r="AN68"/>
    </row>
    <row r="69" spans="1:40" x14ac:dyDescent="0.2">
      <c r="A69" s="13"/>
      <c r="B69" s="13"/>
      <c r="C69" s="13"/>
      <c r="D69" s="13"/>
      <c r="E69" s="13"/>
      <c r="G69" s="13"/>
      <c r="H69" s="14"/>
      <c r="I69" s="13"/>
      <c r="J69" s="13"/>
      <c r="K69" s="13"/>
      <c r="L69" s="13"/>
      <c r="M69" s="13"/>
      <c r="N69" s="13"/>
      <c r="O69" s="13"/>
      <c r="P69" s="13"/>
      <c r="Q69" s="13"/>
      <c r="R69" s="13"/>
      <c r="W69"/>
      <c r="X69"/>
      <c r="Y69"/>
      <c r="Z69"/>
      <c r="AA69"/>
      <c r="AB69"/>
      <c r="AC69"/>
      <c r="AD69"/>
      <c r="AE69"/>
      <c r="AF69"/>
      <c r="AM69"/>
      <c r="AN69"/>
    </row>
    <row r="70" spans="1:40" x14ac:dyDescent="0.2">
      <c r="A70" s="13"/>
      <c r="B70" s="13"/>
      <c r="D70" s="14"/>
      <c r="E70" s="14"/>
      <c r="G70" s="13"/>
      <c r="H70" s="14"/>
      <c r="I70" s="13"/>
      <c r="J70" s="14"/>
      <c r="K70" s="13"/>
      <c r="L70" s="14"/>
      <c r="M70" s="14"/>
      <c r="N70" s="14"/>
      <c r="O70" s="13"/>
      <c r="P70" s="13"/>
      <c r="Q70" s="13"/>
      <c r="R70" s="13"/>
      <c r="W70"/>
      <c r="X70"/>
      <c r="Y70"/>
      <c r="Z70"/>
      <c r="AA70"/>
      <c r="AB70"/>
      <c r="AC70"/>
      <c r="AD70"/>
      <c r="AE70"/>
      <c r="AF70"/>
      <c r="AM70"/>
      <c r="AN70"/>
    </row>
    <row r="71" spans="1:40" x14ac:dyDescent="0.2">
      <c r="A71" s="13"/>
      <c r="B71" s="13"/>
      <c r="D71" s="14"/>
      <c r="E71" s="14"/>
      <c r="G71" s="13"/>
      <c r="H71" s="14"/>
      <c r="I71" s="13"/>
      <c r="J71" s="14"/>
      <c r="K71" s="13"/>
      <c r="L71" s="14"/>
      <c r="M71" s="14"/>
      <c r="N71" s="14"/>
      <c r="O71" s="13"/>
      <c r="P71" s="13"/>
      <c r="Q71" s="13"/>
      <c r="R71" s="13"/>
      <c r="W71"/>
      <c r="X71"/>
      <c r="Y71"/>
      <c r="Z71"/>
      <c r="AA71"/>
      <c r="AB71"/>
      <c r="AC71"/>
      <c r="AD71"/>
      <c r="AE71"/>
      <c r="AF71"/>
      <c r="AM71"/>
      <c r="AN71"/>
    </row>
    <row r="72" spans="1:40" x14ac:dyDescent="0.2">
      <c r="A72" s="13"/>
      <c r="B72" s="13"/>
      <c r="D72" s="14"/>
      <c r="E72" s="14"/>
      <c r="G72" s="13"/>
      <c r="H72" s="14"/>
      <c r="I72" s="13"/>
      <c r="J72" s="14"/>
      <c r="K72" s="13"/>
      <c r="L72" s="14"/>
      <c r="M72" s="14"/>
      <c r="N72" s="14"/>
      <c r="O72" s="13"/>
      <c r="P72" s="13"/>
      <c r="Q72" s="13"/>
      <c r="R72" s="13"/>
      <c r="W72"/>
      <c r="X72"/>
      <c r="Y72"/>
      <c r="Z72"/>
      <c r="AA72"/>
      <c r="AB72"/>
      <c r="AC72"/>
      <c r="AD72"/>
      <c r="AE72"/>
      <c r="AF72"/>
      <c r="AM72"/>
      <c r="AN72"/>
    </row>
    <row r="73" spans="1:40" x14ac:dyDescent="0.2">
      <c r="A73" s="13"/>
      <c r="B73" s="13"/>
      <c r="D73" s="14"/>
      <c r="E73" s="14"/>
      <c r="G73" s="13"/>
      <c r="H73" s="14"/>
      <c r="I73" s="13"/>
      <c r="J73" s="14"/>
      <c r="K73" s="13"/>
      <c r="L73" s="14"/>
      <c r="M73" s="14"/>
      <c r="N73" s="14"/>
      <c r="O73" s="13"/>
      <c r="P73" s="13"/>
      <c r="Q73" s="13"/>
      <c r="R73" s="13"/>
      <c r="W73"/>
      <c r="X73"/>
      <c r="Y73"/>
      <c r="Z73"/>
      <c r="AA73"/>
      <c r="AB73"/>
      <c r="AC73"/>
      <c r="AD73"/>
      <c r="AE73"/>
      <c r="AF73"/>
      <c r="AM73"/>
      <c r="AN73"/>
    </row>
    <row r="74" spans="1:40" x14ac:dyDescent="0.2">
      <c r="A74" s="27"/>
      <c r="B74" s="24"/>
      <c r="C74" s="13"/>
      <c r="D74" s="24"/>
      <c r="G74" s="24"/>
      <c r="I74" s="24"/>
      <c r="J74" s="24"/>
      <c r="L74" s="24"/>
      <c r="M74" s="24"/>
      <c r="N74" s="24"/>
      <c r="O74" s="2"/>
      <c r="P74" s="2"/>
      <c r="Q74" s="2"/>
      <c r="R74" s="2"/>
      <c r="W74"/>
      <c r="X74"/>
      <c r="Y74"/>
      <c r="Z74"/>
      <c r="AA74"/>
      <c r="AB74"/>
      <c r="AC74"/>
      <c r="AD74"/>
      <c r="AE74"/>
      <c r="AF74"/>
      <c r="AM74"/>
      <c r="AN74"/>
    </row>
    <row r="75" spans="1:40" x14ac:dyDescent="0.2">
      <c r="A75" s="27"/>
      <c r="B75" s="24"/>
      <c r="C75" s="13"/>
      <c r="D75" s="24"/>
      <c r="G75" s="24"/>
      <c r="I75" s="24"/>
      <c r="K75" s="24"/>
      <c r="L75" s="24"/>
      <c r="M75" s="24"/>
      <c r="N75" s="24"/>
      <c r="O75" s="8"/>
      <c r="P75" s="2"/>
      <c r="Q75" s="2"/>
      <c r="R75" s="2"/>
      <c r="S75" s="2"/>
      <c r="W75"/>
      <c r="X75"/>
      <c r="Y75"/>
      <c r="Z75"/>
      <c r="AA75"/>
      <c r="AB75"/>
      <c r="AC75"/>
      <c r="AD75"/>
      <c r="AE75"/>
      <c r="AF75"/>
      <c r="AM75"/>
      <c r="AN75"/>
    </row>
    <row r="76" spans="1:40" x14ac:dyDescent="0.2">
      <c r="G76" s="13"/>
      <c r="O76" s="8"/>
      <c r="P76" s="2"/>
      <c r="Q76" s="2"/>
      <c r="R76" s="2"/>
      <c r="S76" s="2"/>
      <c r="W76"/>
      <c r="X76"/>
      <c r="Y76"/>
      <c r="Z76"/>
      <c r="AA76"/>
      <c r="AB76"/>
      <c r="AC76"/>
      <c r="AD76"/>
      <c r="AE76"/>
      <c r="AF76"/>
      <c r="AM76"/>
      <c r="AN76"/>
    </row>
    <row r="77" spans="1:40" x14ac:dyDescent="0.2">
      <c r="G77" s="13"/>
      <c r="O77" s="8"/>
      <c r="P77" s="2"/>
      <c r="Q77" s="2"/>
      <c r="R77" s="2"/>
      <c r="S77" s="2"/>
      <c r="W77"/>
      <c r="X77"/>
      <c r="Y77"/>
      <c r="Z77"/>
      <c r="AA77" s="14"/>
      <c r="AB77" s="14"/>
      <c r="AC77"/>
      <c r="AD77"/>
      <c r="AE77"/>
      <c r="AF77"/>
      <c r="AM77"/>
      <c r="AN77"/>
    </row>
    <row r="78" spans="1:40" x14ac:dyDescent="0.2">
      <c r="G78" s="13"/>
      <c r="O78" s="8"/>
      <c r="P78" s="8"/>
      <c r="Q78" s="2"/>
      <c r="R78" s="2"/>
      <c r="S78" s="2"/>
      <c r="T78" s="2"/>
      <c r="U78" s="2"/>
      <c r="V78" s="2"/>
      <c r="W78"/>
      <c r="X78"/>
      <c r="Y78"/>
      <c r="Z78"/>
      <c r="AA78"/>
      <c r="AB78"/>
      <c r="AC78"/>
      <c r="AD78"/>
      <c r="AE78" s="14"/>
      <c r="AF78" s="14"/>
      <c r="AM78"/>
      <c r="AN78"/>
    </row>
    <row r="79" spans="1:40" x14ac:dyDescent="0.2">
      <c r="G79" s="13"/>
      <c r="O79" s="2"/>
      <c r="P79" s="2"/>
      <c r="Q79" s="8"/>
      <c r="R79" s="2"/>
      <c r="S79" s="2"/>
      <c r="T79" s="2"/>
      <c r="U79" s="2"/>
      <c r="V79" s="2"/>
      <c r="W79" s="2"/>
      <c r="X79" s="2"/>
      <c r="Y79"/>
      <c r="Z79"/>
      <c r="AC79"/>
      <c r="AD79"/>
      <c r="AE79"/>
      <c r="AF79"/>
      <c r="AI79" s="14"/>
      <c r="AJ79" s="14"/>
      <c r="AM79"/>
      <c r="AN79"/>
    </row>
    <row r="80" spans="1:40" x14ac:dyDescent="0.2">
      <c r="G80" s="13"/>
      <c r="P80" s="14"/>
      <c r="Q80" s="1"/>
      <c r="R80" s="8"/>
      <c r="S80" s="8"/>
      <c r="T80" s="2"/>
      <c r="U80" s="2"/>
      <c r="V80" s="2"/>
      <c r="W80" s="2"/>
      <c r="X80" s="2"/>
      <c r="Y80" s="2"/>
      <c r="AC80"/>
      <c r="AD80"/>
      <c r="AE80"/>
      <c r="AF80"/>
      <c r="AI80" s="14"/>
      <c r="AJ80" s="14"/>
      <c r="AM80"/>
      <c r="AN80"/>
    </row>
    <row r="81" spans="7:40" x14ac:dyDescent="0.2">
      <c r="G81" s="13"/>
      <c r="R81" s="14"/>
      <c r="S81" s="1"/>
      <c r="T81" s="2"/>
      <c r="U81" s="2"/>
      <c r="V81" s="2"/>
      <c r="W81" s="2"/>
      <c r="X81" s="8"/>
      <c r="Y81" s="8"/>
      <c r="AE81"/>
      <c r="AF81"/>
      <c r="AK81" s="14"/>
      <c r="AL81" s="14"/>
      <c r="AM81"/>
      <c r="AN81"/>
    </row>
    <row r="82" spans="7:40" x14ac:dyDescent="0.2">
      <c r="G82" s="13"/>
      <c r="R82" s="14"/>
      <c r="S82" s="1"/>
      <c r="T82" s="2"/>
      <c r="U82" s="2"/>
      <c r="V82" s="2"/>
      <c r="W82" s="2"/>
      <c r="X82" s="8"/>
      <c r="Y82" s="8"/>
    </row>
    <row r="83" spans="7:40" x14ac:dyDescent="0.2">
      <c r="G83" s="13"/>
      <c r="S83" s="14"/>
      <c r="T83" s="14"/>
      <c r="U83" s="14"/>
      <c r="V83" s="14"/>
      <c r="W83" s="1"/>
      <c r="X83" s="2"/>
      <c r="Y83" s="2"/>
      <c r="Z83" s="8"/>
    </row>
    <row r="84" spans="7:40" x14ac:dyDescent="0.2">
      <c r="G84" s="13"/>
    </row>
    <row r="85" spans="7:40" x14ac:dyDescent="0.2">
      <c r="G85" s="13"/>
    </row>
    <row r="86" spans="7:40" x14ac:dyDescent="0.2">
      <c r="G86" s="13"/>
    </row>
    <row r="87" spans="7:40" x14ac:dyDescent="0.2">
      <c r="G87" s="13"/>
    </row>
    <row r="88" spans="7:40" x14ac:dyDescent="0.2">
      <c r="G88" s="13"/>
    </row>
    <row r="89" spans="7:40" x14ac:dyDescent="0.2">
      <c r="G89" s="13"/>
    </row>
    <row r="90" spans="7:40" x14ac:dyDescent="0.2">
      <c r="G90" s="13"/>
    </row>
    <row r="91" spans="7:40" x14ac:dyDescent="0.2">
      <c r="G91" s="13"/>
    </row>
    <row r="92" spans="7:40" x14ac:dyDescent="0.2">
      <c r="G92" s="13"/>
    </row>
    <row r="93" spans="7:40" x14ac:dyDescent="0.2">
      <c r="G93" s="13"/>
    </row>
    <row r="94" spans="7:40" x14ac:dyDescent="0.2">
      <c r="G94" s="13"/>
    </row>
    <row r="95" spans="7:40" x14ac:dyDescent="0.2">
      <c r="G95" s="13"/>
    </row>
    <row r="96" spans="7:40" x14ac:dyDescent="0.2">
      <c r="G96" s="13"/>
    </row>
  </sheetData>
  <pageMargins left="0.511811024" right="0.511811024" top="0.78740157499999996" bottom="0.78740157499999996" header="0.31496062000000002" footer="0.31496062000000002"/>
  <pageSetup paperSize="9" orientation="portrait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tabSelected="1" zoomScaleNormal="100" workbookViewId="0">
      <selection activeCell="C10" sqref="C10"/>
    </sheetView>
  </sheetViews>
  <sheetFormatPr defaultColWidth="14" defaultRowHeight="12.75" x14ac:dyDescent="0.2"/>
  <cols>
    <col min="1" max="1" width="35.7109375" bestFit="1" customWidth="1"/>
    <col min="3" max="3" width="14" style="14"/>
    <col min="4" max="4" width="15.28515625" style="14" bestFit="1" customWidth="1"/>
    <col min="5" max="5" width="14.28515625" style="14" bestFit="1" customWidth="1"/>
    <col min="6" max="6" width="15.28515625" style="14" bestFit="1" customWidth="1"/>
    <col min="7" max="7" width="14.28515625" style="14" bestFit="1" customWidth="1"/>
    <col min="8" max="8" width="14" style="14"/>
  </cols>
  <sheetData>
    <row r="1" spans="1:26" ht="30.75" thickBot="1" x14ac:dyDescent="0.25">
      <c r="A1" s="122" t="s">
        <v>64</v>
      </c>
      <c r="B1" s="122" t="s">
        <v>65</v>
      </c>
      <c r="C1" s="122" t="s">
        <v>93</v>
      </c>
      <c r="D1" s="122" t="s">
        <v>94</v>
      </c>
      <c r="E1" s="122" t="s">
        <v>95</v>
      </c>
      <c r="F1" s="122" t="s">
        <v>96</v>
      </c>
    </row>
    <row r="2" spans="1:26" x14ac:dyDescent="0.2">
      <c r="A2" s="103">
        <v>52</v>
      </c>
      <c r="B2" s="103">
        <v>25</v>
      </c>
      <c r="C2" s="103">
        <v>6924944</v>
      </c>
      <c r="D2" s="103">
        <v>133172</v>
      </c>
      <c r="E2" s="103">
        <v>3172321.1214871109</v>
      </c>
      <c r="F2" s="103">
        <v>126892.84485948444</v>
      </c>
    </row>
    <row r="4" spans="1:26" ht="13.5" thickBot="1" x14ac:dyDescent="0.25"/>
    <row r="5" spans="1:26" s="58" customFormat="1" ht="30.75" thickBot="1" x14ac:dyDescent="0.25">
      <c r="A5" s="123" t="s">
        <v>109</v>
      </c>
      <c r="B5" s="122" t="s">
        <v>64</v>
      </c>
      <c r="C5" s="122" t="s">
        <v>65</v>
      </c>
      <c r="D5" s="122" t="s">
        <v>93</v>
      </c>
      <c r="E5" s="122" t="s">
        <v>94</v>
      </c>
      <c r="F5" s="122" t="s">
        <v>95</v>
      </c>
      <c r="G5" s="124" t="s">
        <v>96</v>
      </c>
      <c r="H5"/>
      <c r="I5"/>
      <c r="J5"/>
      <c r="K5"/>
      <c r="L5"/>
      <c r="M5"/>
      <c r="N5"/>
      <c r="O5"/>
      <c r="P5"/>
      <c r="Q5"/>
      <c r="V5" s="50"/>
      <c r="Y5" s="80"/>
      <c r="Z5"/>
    </row>
    <row r="6" spans="1:26" s="50" customFormat="1" x14ac:dyDescent="0.2">
      <c r="A6" s="125" t="s">
        <v>63</v>
      </c>
      <c r="B6" s="120">
        <v>0</v>
      </c>
      <c r="C6" s="120">
        <v>3</v>
      </c>
      <c r="D6" s="121">
        <v>0</v>
      </c>
      <c r="E6" s="121">
        <v>0</v>
      </c>
      <c r="F6" s="121">
        <v>274881.12148711085</v>
      </c>
      <c r="G6" s="126">
        <v>91627.040495703623</v>
      </c>
      <c r="H6" s="14"/>
      <c r="I6"/>
      <c r="J6"/>
      <c r="K6"/>
      <c r="L6"/>
      <c r="M6"/>
      <c r="N6"/>
      <c r="O6"/>
    </row>
    <row r="7" spans="1:26" s="50" customFormat="1" x14ac:dyDescent="0.2">
      <c r="A7" s="125" t="s">
        <v>108</v>
      </c>
      <c r="B7" s="120">
        <v>0</v>
      </c>
      <c r="C7" s="120">
        <v>0</v>
      </c>
      <c r="D7" s="121">
        <v>0</v>
      </c>
      <c r="E7" s="121">
        <v>0</v>
      </c>
      <c r="F7" s="121">
        <v>0</v>
      </c>
      <c r="G7" s="126">
        <v>0</v>
      </c>
      <c r="H7"/>
      <c r="I7"/>
      <c r="J7"/>
      <c r="K7"/>
      <c r="L7"/>
      <c r="M7"/>
      <c r="N7"/>
      <c r="O7"/>
    </row>
    <row r="8" spans="1:26" s="51" customFormat="1" x14ac:dyDescent="0.2">
      <c r="A8" s="125" t="s">
        <v>52</v>
      </c>
      <c r="B8" s="120">
        <v>0</v>
      </c>
      <c r="C8" s="120">
        <v>4</v>
      </c>
      <c r="D8" s="121">
        <v>0</v>
      </c>
      <c r="E8" s="121">
        <v>0</v>
      </c>
      <c r="F8" s="121">
        <v>543400</v>
      </c>
      <c r="G8" s="126">
        <v>135850</v>
      </c>
      <c r="H8" s="14"/>
      <c r="I8"/>
      <c r="J8"/>
      <c r="K8"/>
      <c r="L8"/>
      <c r="M8"/>
      <c r="N8"/>
      <c r="O8"/>
    </row>
    <row r="9" spans="1:26" s="51" customFormat="1" x14ac:dyDescent="0.2">
      <c r="A9" s="125" t="s">
        <v>50</v>
      </c>
      <c r="B9" s="120">
        <v>1</v>
      </c>
      <c r="C9" s="120">
        <v>4</v>
      </c>
      <c r="D9" s="121">
        <v>41496</v>
      </c>
      <c r="E9" s="121">
        <v>41496</v>
      </c>
      <c r="F9" s="121">
        <v>211848</v>
      </c>
      <c r="G9" s="126">
        <v>52962</v>
      </c>
      <c r="H9"/>
      <c r="I9"/>
      <c r="J9"/>
      <c r="K9"/>
      <c r="L9"/>
      <c r="M9"/>
      <c r="N9"/>
      <c r="O9"/>
    </row>
    <row r="10" spans="1:26" s="51" customFormat="1" x14ac:dyDescent="0.2">
      <c r="A10" s="127" t="s">
        <v>54</v>
      </c>
      <c r="B10" s="120">
        <v>1</v>
      </c>
      <c r="C10" s="120">
        <v>1</v>
      </c>
      <c r="D10" s="121">
        <v>58968</v>
      </c>
      <c r="E10" s="121">
        <v>58968</v>
      </c>
      <c r="F10" s="121">
        <v>78624</v>
      </c>
      <c r="G10" s="126">
        <v>78624</v>
      </c>
      <c r="H10" s="14"/>
      <c r="I10"/>
      <c r="J10"/>
      <c r="K10"/>
      <c r="L10"/>
      <c r="M10"/>
      <c r="N10"/>
      <c r="O10"/>
    </row>
    <row r="11" spans="1:26" s="50" customFormat="1" x14ac:dyDescent="0.2">
      <c r="A11" s="125" t="s">
        <v>57</v>
      </c>
      <c r="B11" s="120">
        <v>0</v>
      </c>
      <c r="C11" s="120">
        <v>0</v>
      </c>
      <c r="D11" s="121">
        <v>0</v>
      </c>
      <c r="E11" s="121">
        <v>0</v>
      </c>
      <c r="F11" s="121">
        <v>0</v>
      </c>
      <c r="G11" s="126">
        <v>0</v>
      </c>
      <c r="H11"/>
      <c r="I11"/>
      <c r="J11"/>
      <c r="K11"/>
      <c r="L11"/>
      <c r="M11"/>
      <c r="N11"/>
      <c r="O11"/>
    </row>
    <row r="12" spans="1:26" s="51" customFormat="1" x14ac:dyDescent="0.2">
      <c r="A12" s="125" t="s">
        <v>30</v>
      </c>
      <c r="B12" s="120">
        <v>2</v>
      </c>
      <c r="C12" s="120">
        <v>2</v>
      </c>
      <c r="D12" s="121">
        <v>149760</v>
      </c>
      <c r="E12" s="121">
        <v>74880</v>
      </c>
      <c r="F12" s="121">
        <v>121680</v>
      </c>
      <c r="G12" s="126">
        <v>60840</v>
      </c>
      <c r="H12" s="14"/>
      <c r="I12"/>
      <c r="J12"/>
      <c r="K12"/>
      <c r="L12"/>
      <c r="M12"/>
      <c r="N12"/>
      <c r="O12"/>
    </row>
    <row r="13" spans="1:26" s="50" customFormat="1" x14ac:dyDescent="0.2">
      <c r="A13" s="125" t="s">
        <v>46</v>
      </c>
      <c r="B13" s="120">
        <v>2</v>
      </c>
      <c r="C13" s="120">
        <v>0</v>
      </c>
      <c r="D13" s="121">
        <v>177840</v>
      </c>
      <c r="E13" s="121">
        <v>88920</v>
      </c>
      <c r="F13" s="121">
        <v>0</v>
      </c>
      <c r="G13" s="126">
        <v>0</v>
      </c>
      <c r="H13"/>
      <c r="I13"/>
      <c r="J13"/>
      <c r="K13"/>
      <c r="L13"/>
      <c r="M13"/>
      <c r="N13"/>
      <c r="O13"/>
    </row>
    <row r="14" spans="1:26" s="51" customFormat="1" x14ac:dyDescent="0.2">
      <c r="A14" s="125" t="s">
        <v>44</v>
      </c>
      <c r="B14" s="120">
        <v>2</v>
      </c>
      <c r="C14" s="120">
        <v>0</v>
      </c>
      <c r="D14" s="121">
        <v>193440</v>
      </c>
      <c r="E14" s="121">
        <v>96720</v>
      </c>
      <c r="F14" s="121">
        <v>0</v>
      </c>
      <c r="G14" s="126">
        <v>0</v>
      </c>
      <c r="H14" s="14"/>
      <c r="I14"/>
      <c r="J14"/>
      <c r="K14"/>
      <c r="L14"/>
      <c r="M14"/>
      <c r="N14"/>
      <c r="O14"/>
    </row>
    <row r="15" spans="1:26" s="51" customFormat="1" x14ac:dyDescent="0.2">
      <c r="A15" s="125" t="s">
        <v>34</v>
      </c>
      <c r="B15" s="120">
        <v>3</v>
      </c>
      <c r="C15" s="120">
        <v>0</v>
      </c>
      <c r="D15" s="121">
        <v>242944</v>
      </c>
      <c r="E15" s="121">
        <v>80981.333333333328</v>
      </c>
      <c r="F15" s="121">
        <v>0</v>
      </c>
      <c r="G15" s="126">
        <v>0</v>
      </c>
      <c r="H15"/>
      <c r="I15"/>
      <c r="J15"/>
      <c r="K15"/>
      <c r="L15"/>
      <c r="M15"/>
      <c r="N15"/>
      <c r="O15"/>
    </row>
    <row r="16" spans="1:26" s="51" customFormat="1" x14ac:dyDescent="0.2">
      <c r="A16" s="125" t="s">
        <v>47</v>
      </c>
      <c r="B16" s="120">
        <v>2</v>
      </c>
      <c r="C16" s="120">
        <v>0</v>
      </c>
      <c r="D16" s="121">
        <v>264264</v>
      </c>
      <c r="E16" s="121">
        <v>132132</v>
      </c>
      <c r="F16" s="121">
        <v>0</v>
      </c>
      <c r="G16" s="126">
        <v>0</v>
      </c>
      <c r="H16" s="14"/>
      <c r="I16"/>
      <c r="J16"/>
      <c r="K16"/>
      <c r="L16"/>
      <c r="M16"/>
      <c r="N16"/>
      <c r="O16"/>
    </row>
    <row r="17" spans="1:15" s="51" customFormat="1" x14ac:dyDescent="0.2">
      <c r="A17" s="125" t="s">
        <v>59</v>
      </c>
      <c r="B17" s="120">
        <v>0</v>
      </c>
      <c r="C17" s="120">
        <v>0</v>
      </c>
      <c r="D17" s="121">
        <v>0</v>
      </c>
      <c r="E17" s="121">
        <v>0</v>
      </c>
      <c r="F17" s="121">
        <v>0</v>
      </c>
      <c r="G17" s="126">
        <v>0</v>
      </c>
      <c r="H17"/>
      <c r="I17"/>
      <c r="J17"/>
      <c r="K17"/>
      <c r="L17"/>
      <c r="M17"/>
      <c r="N17"/>
      <c r="O17"/>
    </row>
    <row r="18" spans="1:15" s="50" customFormat="1" x14ac:dyDescent="0.2">
      <c r="A18" s="125" t="s">
        <v>32</v>
      </c>
      <c r="B18" s="120">
        <v>2</v>
      </c>
      <c r="C18" s="120">
        <v>0</v>
      </c>
      <c r="D18" s="121">
        <v>226304</v>
      </c>
      <c r="E18" s="121">
        <v>113152</v>
      </c>
      <c r="F18" s="121">
        <v>0</v>
      </c>
      <c r="G18" s="126">
        <v>0</v>
      </c>
      <c r="H18" s="14"/>
      <c r="I18"/>
      <c r="J18"/>
      <c r="K18"/>
      <c r="L18"/>
      <c r="M18"/>
      <c r="N18"/>
      <c r="O18"/>
    </row>
    <row r="19" spans="1:15" s="51" customFormat="1" x14ac:dyDescent="0.2">
      <c r="A19" s="125" t="s">
        <v>53</v>
      </c>
      <c r="B19" s="120">
        <v>2</v>
      </c>
      <c r="C19" s="120">
        <v>0</v>
      </c>
      <c r="D19" s="121">
        <v>287560</v>
      </c>
      <c r="E19" s="121">
        <v>143780</v>
      </c>
      <c r="F19" s="121">
        <v>0</v>
      </c>
      <c r="G19" s="126">
        <v>0</v>
      </c>
      <c r="H19"/>
      <c r="I19"/>
      <c r="J19"/>
      <c r="K19"/>
      <c r="L19"/>
      <c r="M19"/>
      <c r="N19"/>
      <c r="O19"/>
    </row>
    <row r="20" spans="1:15" s="51" customFormat="1" x14ac:dyDescent="0.2">
      <c r="A20" s="125" t="s">
        <v>24</v>
      </c>
      <c r="B20" s="120">
        <v>4</v>
      </c>
      <c r="C20" s="120">
        <v>0</v>
      </c>
      <c r="D20" s="121">
        <v>409656</v>
      </c>
      <c r="E20" s="121">
        <v>102414</v>
      </c>
      <c r="F20" s="121">
        <v>0</v>
      </c>
      <c r="G20" s="126">
        <v>0</v>
      </c>
      <c r="H20" s="14"/>
      <c r="I20"/>
      <c r="J20"/>
      <c r="K20"/>
      <c r="L20"/>
      <c r="M20"/>
      <c r="N20"/>
      <c r="O20"/>
    </row>
    <row r="21" spans="1:15" s="51" customFormat="1" x14ac:dyDescent="0.2">
      <c r="A21" s="125" t="s">
        <v>26</v>
      </c>
      <c r="B21" s="120">
        <v>2</v>
      </c>
      <c r="C21" s="120">
        <v>0</v>
      </c>
      <c r="D21" s="121">
        <v>299624</v>
      </c>
      <c r="E21" s="121">
        <v>149812</v>
      </c>
      <c r="F21" s="121">
        <v>0</v>
      </c>
      <c r="G21" s="126">
        <v>0</v>
      </c>
      <c r="H21"/>
      <c r="I21"/>
      <c r="J21"/>
      <c r="K21"/>
      <c r="L21"/>
      <c r="M21"/>
      <c r="N21"/>
      <c r="O21"/>
    </row>
    <row r="22" spans="1:15" s="51" customFormat="1" x14ac:dyDescent="0.2">
      <c r="A22" s="125" t="s">
        <v>38</v>
      </c>
      <c r="B22" s="120">
        <v>5</v>
      </c>
      <c r="C22" s="120">
        <v>5</v>
      </c>
      <c r="D22" s="121">
        <v>861120</v>
      </c>
      <c r="E22" s="121">
        <v>172224</v>
      </c>
      <c r="F22" s="121">
        <v>823680</v>
      </c>
      <c r="G22" s="126">
        <v>164736</v>
      </c>
      <c r="H22" s="14"/>
      <c r="I22"/>
      <c r="J22"/>
      <c r="K22"/>
      <c r="L22"/>
      <c r="M22"/>
      <c r="N22"/>
      <c r="O22"/>
    </row>
    <row r="23" spans="1:15" s="50" customFormat="1" x14ac:dyDescent="0.2">
      <c r="A23" s="125" t="s">
        <v>84</v>
      </c>
      <c r="B23" s="120">
        <v>0</v>
      </c>
      <c r="C23" s="120">
        <v>0</v>
      </c>
      <c r="D23" s="121">
        <v>0</v>
      </c>
      <c r="E23" s="121">
        <v>0</v>
      </c>
      <c r="F23" s="121">
        <v>0</v>
      </c>
      <c r="G23" s="126">
        <v>0</v>
      </c>
      <c r="H23"/>
      <c r="I23"/>
      <c r="J23"/>
      <c r="K23"/>
      <c r="L23"/>
      <c r="M23"/>
      <c r="N23"/>
      <c r="O23"/>
    </row>
    <row r="24" spans="1:15" s="51" customFormat="1" x14ac:dyDescent="0.2">
      <c r="A24" s="125" t="s">
        <v>36</v>
      </c>
      <c r="B24" s="120">
        <v>5</v>
      </c>
      <c r="C24" s="120">
        <v>0</v>
      </c>
      <c r="D24" s="121">
        <v>759304</v>
      </c>
      <c r="E24" s="121">
        <v>151860.79999999999</v>
      </c>
      <c r="F24" s="121">
        <v>0</v>
      </c>
      <c r="G24" s="126">
        <v>0</v>
      </c>
      <c r="H24" s="14"/>
      <c r="I24"/>
      <c r="J24"/>
      <c r="K24"/>
      <c r="L24"/>
      <c r="M24"/>
      <c r="N24"/>
      <c r="O24"/>
    </row>
    <row r="25" spans="1:15" s="50" customFormat="1" x14ac:dyDescent="0.2">
      <c r="A25" s="125" t="s">
        <v>61</v>
      </c>
      <c r="B25" s="120">
        <v>0</v>
      </c>
      <c r="C25" s="120">
        <v>0</v>
      </c>
      <c r="D25" s="121">
        <v>0</v>
      </c>
      <c r="E25" s="121">
        <v>0</v>
      </c>
      <c r="F25" s="121">
        <v>0</v>
      </c>
      <c r="G25" s="126">
        <v>0</v>
      </c>
      <c r="H25"/>
      <c r="I25"/>
      <c r="J25"/>
      <c r="K25"/>
      <c r="L25"/>
      <c r="M25"/>
      <c r="N25"/>
      <c r="O25"/>
    </row>
    <row r="26" spans="1:15" s="51" customFormat="1" x14ac:dyDescent="0.2">
      <c r="A26" s="125" t="s">
        <v>28</v>
      </c>
      <c r="B26" s="120">
        <v>7</v>
      </c>
      <c r="C26" s="120">
        <v>0</v>
      </c>
      <c r="D26" s="121">
        <v>926016</v>
      </c>
      <c r="E26" s="121">
        <v>132288</v>
      </c>
      <c r="F26" s="121">
        <v>0</v>
      </c>
      <c r="G26" s="126">
        <v>0</v>
      </c>
      <c r="H26" s="14"/>
      <c r="I26"/>
      <c r="J26"/>
      <c r="K26"/>
      <c r="L26"/>
      <c r="M26"/>
      <c r="N26"/>
      <c r="O26"/>
    </row>
    <row r="27" spans="1:15" s="50" customFormat="1" x14ac:dyDescent="0.2">
      <c r="A27" s="125" t="s">
        <v>48</v>
      </c>
      <c r="B27" s="120">
        <v>4</v>
      </c>
      <c r="C27" s="120">
        <v>0</v>
      </c>
      <c r="D27" s="121">
        <v>646360</v>
      </c>
      <c r="E27" s="121">
        <v>161590</v>
      </c>
      <c r="F27" s="121">
        <v>0</v>
      </c>
      <c r="G27" s="126">
        <v>0</v>
      </c>
      <c r="H27"/>
      <c r="I27"/>
      <c r="J27"/>
      <c r="K27"/>
      <c r="L27"/>
      <c r="M27"/>
      <c r="N27"/>
      <c r="O27"/>
    </row>
    <row r="28" spans="1:15" s="51" customFormat="1" x14ac:dyDescent="0.2">
      <c r="A28" s="125" t="s">
        <v>40</v>
      </c>
      <c r="B28" s="120">
        <v>6</v>
      </c>
      <c r="C28" s="120">
        <v>6</v>
      </c>
      <c r="D28" s="121">
        <v>1118208</v>
      </c>
      <c r="E28" s="121">
        <v>186368</v>
      </c>
      <c r="F28" s="121">
        <v>1118208</v>
      </c>
      <c r="G28" s="126">
        <v>186368</v>
      </c>
      <c r="H28" s="14"/>
      <c r="I28"/>
      <c r="J28"/>
      <c r="K28"/>
      <c r="L28"/>
      <c r="M28"/>
      <c r="N28"/>
      <c r="O28"/>
    </row>
    <row r="29" spans="1:15" s="51" customFormat="1" x14ac:dyDescent="0.2">
      <c r="A29" s="125" t="s">
        <v>42</v>
      </c>
      <c r="B29" s="120">
        <v>2</v>
      </c>
      <c r="C29" s="120">
        <v>0</v>
      </c>
      <c r="D29" s="121">
        <v>262080</v>
      </c>
      <c r="E29" s="121">
        <v>131040</v>
      </c>
      <c r="F29" s="121">
        <v>0</v>
      </c>
      <c r="G29" s="126">
        <v>0</v>
      </c>
      <c r="H29"/>
      <c r="I29"/>
      <c r="J29"/>
      <c r="K29"/>
      <c r="L29"/>
      <c r="M29"/>
      <c r="N29"/>
      <c r="O29"/>
    </row>
    <row r="30" spans="1:15" ht="13.5" thickBot="1" x14ac:dyDescent="0.25">
      <c r="A30" s="128"/>
      <c r="B30" s="129">
        <v>52</v>
      </c>
      <c r="C30" s="129">
        <v>25</v>
      </c>
      <c r="D30" s="130">
        <v>6924944</v>
      </c>
      <c r="E30" s="130">
        <v>2018626.1333333333</v>
      </c>
      <c r="F30" s="130">
        <v>133172</v>
      </c>
      <c r="G30" s="131">
        <v>80745.045333333328</v>
      </c>
    </row>
    <row r="31" spans="1:15" x14ac:dyDescent="0.2">
      <c r="G31"/>
      <c r="H31"/>
    </row>
  </sheetData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opLeftCell="A19" workbookViewId="0">
      <selection activeCell="D30" sqref="D30"/>
    </sheetView>
  </sheetViews>
  <sheetFormatPr defaultRowHeight="12.75" x14ac:dyDescent="0.2"/>
  <cols>
    <col min="1" max="1" width="15.28515625" bestFit="1" customWidth="1"/>
    <col min="2" max="2" width="41.7109375" bestFit="1" customWidth="1"/>
    <col min="3" max="3" width="14.28515625" bestFit="1" customWidth="1"/>
    <col min="4" max="4" width="43" bestFit="1" customWidth="1"/>
    <col min="5" max="5" width="15.28515625" bestFit="1" customWidth="1"/>
    <col min="6" max="6" width="22.140625" bestFit="1" customWidth="1"/>
    <col min="7" max="7" width="16.42578125" bestFit="1" customWidth="1"/>
    <col min="8" max="8" width="22.140625" bestFit="1" customWidth="1"/>
  </cols>
  <sheetData>
    <row r="1" spans="1:8" x14ac:dyDescent="0.2">
      <c r="A1" s="50"/>
      <c r="B1" s="50"/>
      <c r="C1" s="50"/>
      <c r="D1" s="50"/>
      <c r="E1" s="51"/>
      <c r="F1" s="51"/>
    </row>
    <row r="2" spans="1:8" x14ac:dyDescent="0.2">
      <c r="A2" s="52" t="s">
        <v>68</v>
      </c>
      <c r="B2" s="52" t="s">
        <v>69</v>
      </c>
      <c r="C2" s="52" t="s">
        <v>70</v>
      </c>
      <c r="D2" s="52" t="s">
        <v>71</v>
      </c>
      <c r="E2" s="63" t="s">
        <v>72</v>
      </c>
      <c r="F2" s="63" t="s">
        <v>73</v>
      </c>
      <c r="G2" s="66" t="s">
        <v>72</v>
      </c>
      <c r="H2" s="66" t="s">
        <v>73</v>
      </c>
    </row>
    <row r="3" spans="1:8" x14ac:dyDescent="0.2">
      <c r="A3" s="55" t="s">
        <v>27</v>
      </c>
      <c r="B3" s="55" t="s">
        <v>28</v>
      </c>
      <c r="C3" s="55"/>
      <c r="D3" s="56" t="s">
        <v>82</v>
      </c>
      <c r="E3" s="64" t="e">
        <f>VLOOKUP(B3,#REF!,11,0)</f>
        <v>#REF!</v>
      </c>
      <c r="F3" s="64" t="e">
        <f>ROUND(VLOOKUP(B3,#REF!,13,0),0)</f>
        <v>#REF!</v>
      </c>
      <c r="G3" s="67" t="e">
        <f>VLOOKUP(B3,#REF!,12,0)</f>
        <v>#REF!</v>
      </c>
      <c r="H3" s="67" t="e">
        <f>ROUND(VLOOKUP(B3,#REF!,14,0),0)</f>
        <v>#REF!</v>
      </c>
    </row>
    <row r="4" spans="1:8" x14ac:dyDescent="0.2">
      <c r="A4" s="55" t="s">
        <v>23</v>
      </c>
      <c r="B4" s="55" t="s">
        <v>24</v>
      </c>
      <c r="C4" s="57"/>
      <c r="D4" s="56" t="s">
        <v>83</v>
      </c>
      <c r="E4" s="64" t="e">
        <f>VLOOKUP(B4,#REF!,11,0)</f>
        <v>#REF!</v>
      </c>
      <c r="F4" s="64" t="e">
        <f>ROUND(VLOOKUP(B4,#REF!,13,0),0)</f>
        <v>#REF!</v>
      </c>
      <c r="G4" s="67" t="e">
        <f>VLOOKUP(B4,#REF!,12,0)</f>
        <v>#REF!</v>
      </c>
      <c r="H4" s="67" t="e">
        <f>ROUND(VLOOKUP(B4,#REF!,14,0),0)</f>
        <v>#REF!</v>
      </c>
    </row>
    <row r="5" spans="1:8" x14ac:dyDescent="0.2">
      <c r="A5" s="55" t="s">
        <v>39</v>
      </c>
      <c r="B5" s="55" t="s">
        <v>40</v>
      </c>
      <c r="C5" s="57"/>
      <c r="D5" s="56" t="s">
        <v>61</v>
      </c>
      <c r="E5" s="64" t="e">
        <f>VLOOKUP(B5,#REF!,11,0)</f>
        <v>#REF!</v>
      </c>
      <c r="F5" s="64" t="e">
        <f>ROUND(VLOOKUP(B5,#REF!,13,0),0)</f>
        <v>#REF!</v>
      </c>
      <c r="G5" s="67" t="e">
        <f>VLOOKUP(B5,#REF!,12,0)</f>
        <v>#REF!</v>
      </c>
      <c r="H5" s="67" t="e">
        <f>ROUND(VLOOKUP(B5,#REF!,14,0),0)</f>
        <v>#REF!</v>
      </c>
    </row>
    <row r="6" spans="1:8" x14ac:dyDescent="0.2">
      <c r="A6" s="55" t="s">
        <v>37</v>
      </c>
      <c r="B6" s="55" t="s">
        <v>38</v>
      </c>
      <c r="C6" s="57"/>
      <c r="D6" s="56" t="s">
        <v>84</v>
      </c>
      <c r="E6" s="64" t="e">
        <f>VLOOKUP(B6,#REF!,11,0)</f>
        <v>#REF!</v>
      </c>
      <c r="F6" s="64" t="e">
        <f>ROUND(VLOOKUP(B6,#REF!,13,0),0)</f>
        <v>#REF!</v>
      </c>
      <c r="G6" s="67" t="e">
        <f>VLOOKUP(B6,#REF!,12,0)</f>
        <v>#REF!</v>
      </c>
      <c r="H6" s="67" t="e">
        <f>ROUND(VLOOKUP(B6,#REF!,14,0),0)</f>
        <v>#REF!</v>
      </c>
    </row>
    <row r="7" spans="1:8" x14ac:dyDescent="0.2">
      <c r="A7" s="55" t="s">
        <v>43</v>
      </c>
      <c r="B7" s="55" t="s">
        <v>44</v>
      </c>
      <c r="C7" s="57"/>
      <c r="D7" s="56" t="s">
        <v>85</v>
      </c>
      <c r="E7" s="64" t="e">
        <f>VLOOKUP(B7,#REF!,11,0)</f>
        <v>#REF!</v>
      </c>
      <c r="F7" s="64" t="e">
        <f>ROUND(VLOOKUP(B7,#REF!,13,0),0)</f>
        <v>#REF!</v>
      </c>
      <c r="G7" s="67" t="e">
        <f>VLOOKUP(B7,#REF!,12,0)</f>
        <v>#REF!</v>
      </c>
      <c r="H7" s="67" t="e">
        <f>ROUND(VLOOKUP(B7,#REF!,14,0),0)</f>
        <v>#REF!</v>
      </c>
    </row>
    <row r="8" spans="1:8" x14ac:dyDescent="0.2">
      <c r="A8" s="55" t="s">
        <v>41</v>
      </c>
      <c r="B8" s="55" t="s">
        <v>42</v>
      </c>
      <c r="C8" s="57"/>
      <c r="D8" s="56" t="s">
        <v>86</v>
      </c>
      <c r="E8" s="64" t="e">
        <f>VLOOKUP(B8,#REF!,11,0)</f>
        <v>#REF!</v>
      </c>
      <c r="F8" s="64" t="e">
        <f>ROUND(VLOOKUP(B8,#REF!,13,0),0)</f>
        <v>#REF!</v>
      </c>
      <c r="G8" s="67" t="e">
        <f>VLOOKUP(B8,#REF!,12,0)</f>
        <v>#REF!</v>
      </c>
      <c r="H8" s="67" t="e">
        <f>ROUND(VLOOKUP(B8,#REF!,14,0),0)</f>
        <v>#REF!</v>
      </c>
    </row>
    <row r="9" spans="1:8" x14ac:dyDescent="0.2">
      <c r="A9" s="55" t="s">
        <v>29</v>
      </c>
      <c r="B9" s="55" t="s">
        <v>30</v>
      </c>
      <c r="C9" s="57"/>
      <c r="D9" s="56" t="s">
        <v>87</v>
      </c>
      <c r="E9" s="64" t="e">
        <f>VLOOKUP(B9,#REF!,11,0)</f>
        <v>#REF!</v>
      </c>
      <c r="F9" s="64" t="e">
        <f>ROUND(VLOOKUP(B9,#REF!,13,0),0)</f>
        <v>#REF!</v>
      </c>
      <c r="G9" s="67" t="e">
        <f>VLOOKUP(B9,#REF!,12,0)</f>
        <v>#REF!</v>
      </c>
      <c r="H9" s="67" t="e">
        <f>ROUND(VLOOKUP(B9,#REF!,14,0),0)</f>
        <v>#REF!</v>
      </c>
    </row>
    <row r="10" spans="1:8" x14ac:dyDescent="0.2">
      <c r="A10" s="55" t="s">
        <v>45</v>
      </c>
      <c r="B10" s="55" t="s">
        <v>46</v>
      </c>
      <c r="C10" s="57"/>
      <c r="D10" s="56" t="s">
        <v>88</v>
      </c>
      <c r="E10" s="64" t="e">
        <f>VLOOKUP(B10,#REF!,11,0)</f>
        <v>#REF!</v>
      </c>
      <c r="F10" s="64" t="e">
        <f>ROUND(VLOOKUP(B10,#REF!,13,0),0)</f>
        <v>#REF!</v>
      </c>
      <c r="G10" s="67" t="e">
        <f>VLOOKUP(B10,#REF!,12,0)</f>
        <v>#REF!</v>
      </c>
      <c r="H10" s="67" t="e">
        <f>ROUND(VLOOKUP(B10,#REF!,14,0),0)</f>
        <v>#REF!</v>
      </c>
    </row>
    <row r="11" spans="1:8" x14ac:dyDescent="0.2">
      <c r="A11" s="55" t="s">
        <v>33</v>
      </c>
      <c r="B11" s="55" t="s">
        <v>34</v>
      </c>
      <c r="C11" s="57"/>
      <c r="D11" s="56" t="s">
        <v>79</v>
      </c>
      <c r="E11" s="64" t="e">
        <f>VLOOKUP(B11,#REF!,11,0)</f>
        <v>#REF!</v>
      </c>
      <c r="F11" s="64" t="e">
        <f>ROUND(VLOOKUP(B11,#REF!,13,0),0)</f>
        <v>#REF!</v>
      </c>
      <c r="G11" s="67" t="e">
        <f>VLOOKUP(B11,#REF!,12,0)</f>
        <v>#REF!</v>
      </c>
      <c r="H11" s="67" t="e">
        <f>ROUND(VLOOKUP(B11,#REF!,14,0),0)</f>
        <v>#REF!</v>
      </c>
    </row>
    <row r="12" spans="1:8" x14ac:dyDescent="0.2">
      <c r="A12" s="55"/>
      <c r="B12" s="55" t="s">
        <v>53</v>
      </c>
      <c r="C12" s="57"/>
      <c r="D12" s="55" t="s">
        <v>74</v>
      </c>
      <c r="E12" s="64" t="e">
        <f>VLOOKUP(B12,#REF!,11,0)</f>
        <v>#REF!</v>
      </c>
      <c r="F12" s="64" t="e">
        <f>ROUND(VLOOKUP(B12,#REF!,13,0),0)</f>
        <v>#REF!</v>
      </c>
      <c r="G12" s="67" t="e">
        <f>VLOOKUP(B12,#REF!,12,0)</f>
        <v>#REF!</v>
      </c>
      <c r="H12" s="67" t="e">
        <f>ROUND(VLOOKUP(B12,#REF!,14,0),0)</f>
        <v>#REF!</v>
      </c>
    </row>
    <row r="13" spans="1:8" x14ac:dyDescent="0.2">
      <c r="A13" s="55" t="s">
        <v>25</v>
      </c>
      <c r="B13" s="55" t="s">
        <v>26</v>
      </c>
      <c r="C13" s="57"/>
      <c r="D13" s="55" t="s">
        <v>89</v>
      </c>
      <c r="E13" s="64" t="e">
        <f>VLOOKUP(B13,#REF!,11,0)</f>
        <v>#REF!</v>
      </c>
      <c r="F13" s="64" t="e">
        <f>ROUND(VLOOKUP(B13,#REF!,13,0),0)</f>
        <v>#REF!</v>
      </c>
      <c r="G13" s="67" t="e">
        <f>VLOOKUP(B13,#REF!,12,0)</f>
        <v>#REF!</v>
      </c>
      <c r="H13" s="67" t="e">
        <f>ROUND(VLOOKUP(B13,#REF!,14,0),0)</f>
        <v>#REF!</v>
      </c>
    </row>
    <row r="14" spans="1:8" x14ac:dyDescent="0.2">
      <c r="A14" s="54" t="s">
        <v>51</v>
      </c>
      <c r="B14" s="55" t="s">
        <v>50</v>
      </c>
      <c r="C14" s="57"/>
      <c r="D14" s="55" t="s">
        <v>90</v>
      </c>
      <c r="E14" s="64" t="e">
        <f>VLOOKUP(B14,#REF!,11,0)</f>
        <v>#REF!</v>
      </c>
      <c r="F14" s="64" t="e">
        <f>ROUND(VLOOKUP(B14,#REF!,13,0),0)</f>
        <v>#REF!</v>
      </c>
      <c r="G14" s="67" t="e">
        <f>VLOOKUP(B14,#REF!,12,0)</f>
        <v>#REF!</v>
      </c>
      <c r="H14" s="67" t="e">
        <f>ROUND(VLOOKUP(B14,#REF!,14,0),0)</f>
        <v>#REF!</v>
      </c>
    </row>
    <row r="15" spans="1:8" x14ac:dyDescent="0.2">
      <c r="A15" s="55" t="s">
        <v>35</v>
      </c>
      <c r="B15" s="55" t="s">
        <v>36</v>
      </c>
      <c r="C15" s="57"/>
      <c r="D15" s="56" t="s">
        <v>91</v>
      </c>
      <c r="E15" s="64" t="e">
        <f>VLOOKUP(B15,#REF!,11,0)</f>
        <v>#REF!</v>
      </c>
      <c r="F15" s="64" t="e">
        <f>ROUND(VLOOKUP(B15,#REF!,13,0),0)</f>
        <v>#REF!</v>
      </c>
      <c r="G15" s="67" t="e">
        <f>VLOOKUP(B15,#REF!,12,0)</f>
        <v>#REF!</v>
      </c>
      <c r="H15" s="67" t="e">
        <f>ROUND(VLOOKUP(B15,#REF!,14,0),0)</f>
        <v>#REF!</v>
      </c>
    </row>
    <row r="16" spans="1:8" x14ac:dyDescent="0.2">
      <c r="A16" s="55" t="s">
        <v>31</v>
      </c>
      <c r="B16" s="55" t="s">
        <v>32</v>
      </c>
      <c r="C16" s="57"/>
      <c r="D16" s="55" t="s">
        <v>92</v>
      </c>
      <c r="E16" s="64" t="e">
        <f>VLOOKUP(B16,#REF!,11,0)</f>
        <v>#REF!</v>
      </c>
      <c r="F16" s="64" t="e">
        <f>ROUND(VLOOKUP(B16,#REF!,13,0),0)</f>
        <v>#REF!</v>
      </c>
      <c r="G16" s="67" t="e">
        <f>VLOOKUP(B16,#REF!,12,0)</f>
        <v>#REF!</v>
      </c>
      <c r="H16" s="67" t="e">
        <f>ROUND(VLOOKUP(B16,#REF!,14,0),0)</f>
        <v>#REF!</v>
      </c>
    </row>
    <row r="17" spans="1:8" x14ac:dyDescent="0.2">
      <c r="A17" s="53"/>
      <c r="B17" s="55" t="s">
        <v>47</v>
      </c>
      <c r="C17" s="57"/>
      <c r="D17" s="55" t="s">
        <v>75</v>
      </c>
      <c r="E17" s="64" t="e">
        <f>VLOOKUP(B17,#REF!,11,0)</f>
        <v>#REF!</v>
      </c>
      <c r="F17" s="64" t="e">
        <f>ROUND(VLOOKUP(B17,#REF!,13,0),0)</f>
        <v>#REF!</v>
      </c>
      <c r="G17" s="67" t="e">
        <f>VLOOKUP(B17,#REF!,12,0)</f>
        <v>#REF!</v>
      </c>
      <c r="H17" s="67" t="e">
        <f>ROUND(VLOOKUP(B17,#REF!,14,0),0)</f>
        <v>#REF!</v>
      </c>
    </row>
    <row r="18" spans="1:8" x14ac:dyDescent="0.2">
      <c r="A18" s="53"/>
      <c r="B18" s="55" t="s">
        <v>48</v>
      </c>
      <c r="C18" s="57"/>
      <c r="D18" s="55" t="s">
        <v>76</v>
      </c>
      <c r="E18" s="64" t="e">
        <f>VLOOKUP(B18,#REF!,11,0)</f>
        <v>#REF!</v>
      </c>
      <c r="F18" s="64" t="e">
        <f>ROUND(VLOOKUP(B18,#REF!,13,0),0)</f>
        <v>#REF!</v>
      </c>
      <c r="G18" s="67" t="e">
        <f>VLOOKUP(B18,#REF!,12,0)</f>
        <v>#REF!</v>
      </c>
      <c r="H18" s="67" t="e">
        <f>ROUND(VLOOKUP(B18,#REF!,14,0),0)</f>
        <v>#REF!</v>
      </c>
    </row>
    <row r="19" spans="1:8" x14ac:dyDescent="0.2">
      <c r="A19" s="56"/>
      <c r="B19" s="55" t="s">
        <v>52</v>
      </c>
      <c r="C19" s="57"/>
      <c r="D19" s="55" t="s">
        <v>52</v>
      </c>
      <c r="E19" s="64" t="e">
        <f>VLOOKUP(B19,#REF!,11,0)</f>
        <v>#REF!</v>
      </c>
      <c r="F19" s="64" t="e">
        <f>ROUND(VLOOKUP(B19,#REF!,13,0),0)</f>
        <v>#REF!</v>
      </c>
      <c r="G19" s="67" t="e">
        <f>VLOOKUP(B19,#REF!,12,0)</f>
        <v>#REF!</v>
      </c>
      <c r="H19" s="67" t="e">
        <f>ROUND(VLOOKUP(B19,#REF!,14,0),0)</f>
        <v>#REF!</v>
      </c>
    </row>
    <row r="20" spans="1:8" x14ac:dyDescent="0.2">
      <c r="A20" s="56"/>
      <c r="B20" s="56" t="s">
        <v>54</v>
      </c>
      <c r="C20" s="57"/>
      <c r="D20" s="56" t="s">
        <v>77</v>
      </c>
      <c r="E20" s="64" t="e">
        <f>VLOOKUP(B20,#REF!,11,0)</f>
        <v>#REF!</v>
      </c>
      <c r="F20" s="64" t="e">
        <f>ROUND(VLOOKUP(B20,#REF!,13,0),0)</f>
        <v>#REF!</v>
      </c>
      <c r="G20" s="67" t="e">
        <f>VLOOKUP(B20,#REF!,12,0)</f>
        <v>#REF!</v>
      </c>
      <c r="H20" s="67" t="e">
        <f>ROUND(VLOOKUP(B20,#REF!,14,0),0)</f>
        <v>#REF!</v>
      </c>
    </row>
    <row r="21" spans="1:8" x14ac:dyDescent="0.2">
      <c r="A21" s="55" t="s">
        <v>56</v>
      </c>
      <c r="B21" s="55" t="s">
        <v>57</v>
      </c>
      <c r="C21" s="57"/>
      <c r="D21" s="55" t="s">
        <v>79</v>
      </c>
      <c r="E21" s="64" t="e">
        <f>VLOOKUP(B21,#REF!,11,0)</f>
        <v>#REF!</v>
      </c>
      <c r="F21" s="64" t="e">
        <f>ROUND(VLOOKUP(B21,#REF!,13,0),0)</f>
        <v>#REF!</v>
      </c>
      <c r="G21" s="67" t="e">
        <f>VLOOKUP(B21,#REF!,12,0)</f>
        <v>#REF!</v>
      </c>
      <c r="H21" s="67" t="e">
        <f>ROUND(VLOOKUP(B21,#REF!,14,0),0)</f>
        <v>#REF!</v>
      </c>
    </row>
    <row r="22" spans="1:8" x14ac:dyDescent="0.2">
      <c r="A22" s="55" t="s">
        <v>58</v>
      </c>
      <c r="B22" s="55" t="s">
        <v>59</v>
      </c>
      <c r="C22" s="57"/>
      <c r="D22" s="55" t="s">
        <v>59</v>
      </c>
      <c r="E22" s="64" t="e">
        <f>VLOOKUP(B22,#REF!,11,0)</f>
        <v>#REF!</v>
      </c>
      <c r="F22" s="64" t="e">
        <f>ROUND(VLOOKUP(B22,#REF!,13,0),0)</f>
        <v>#REF!</v>
      </c>
      <c r="G22" s="67" t="e">
        <f>VLOOKUP(B22,#REF!,12,0)</f>
        <v>#REF!</v>
      </c>
      <c r="H22" s="67" t="e">
        <f>ROUND(VLOOKUP(B22,#REF!,14,0),0)</f>
        <v>#REF!</v>
      </c>
    </row>
    <row r="23" spans="1:8" x14ac:dyDescent="0.2">
      <c r="A23" s="55" t="s">
        <v>60</v>
      </c>
      <c r="B23" s="55" t="s">
        <v>61</v>
      </c>
      <c r="C23" s="57"/>
      <c r="D23" s="55" t="s">
        <v>61</v>
      </c>
      <c r="E23" s="64" t="e">
        <f>VLOOKUP(B23,#REF!,11,0)</f>
        <v>#REF!</v>
      </c>
      <c r="F23" s="64" t="e">
        <f>ROUND(VLOOKUP(B23,#REF!,13,0),0)</f>
        <v>#REF!</v>
      </c>
      <c r="G23" s="67" t="e">
        <f>VLOOKUP(B23,#REF!,12,0)</f>
        <v>#REF!</v>
      </c>
      <c r="H23" s="67" t="e">
        <f>ROUND(VLOOKUP(B23,#REF!,14,0),0)</f>
        <v>#REF!</v>
      </c>
    </row>
    <row r="24" spans="1:8" x14ac:dyDescent="0.2">
      <c r="A24" s="55" t="s">
        <v>62</v>
      </c>
      <c r="B24" s="55" t="s">
        <v>63</v>
      </c>
      <c r="C24" s="57"/>
      <c r="D24" s="55" t="s">
        <v>63</v>
      </c>
      <c r="E24" s="64" t="e">
        <f>VLOOKUP(B24,#REF!,11,0)</f>
        <v>#REF!</v>
      </c>
      <c r="F24" s="64" t="e">
        <f>ROUND(VLOOKUP(B24,#REF!,13,0),0)</f>
        <v>#REF!</v>
      </c>
      <c r="G24" s="67" t="e">
        <f>VLOOKUP(B24,#REF!,12,0)</f>
        <v>#REF!</v>
      </c>
      <c r="H24" s="67" t="e">
        <f>ROUND(VLOOKUP(B24,#REF!,14,0),0)</f>
        <v>#REF!</v>
      </c>
    </row>
    <row r="25" spans="1:8" x14ac:dyDescent="0.2">
      <c r="E25" s="65" t="e">
        <f>SUM(E3:E24)</f>
        <v>#REF!</v>
      </c>
      <c r="F25" s="65" t="e">
        <f>SUM(F3:F24)</f>
        <v>#REF!</v>
      </c>
      <c r="G25" s="67" t="e">
        <f>SUM(G3:G24)</f>
        <v>#REF!</v>
      </c>
      <c r="H25" s="67" t="e">
        <f>SUM(H3:H24)</f>
        <v>#REF!</v>
      </c>
    </row>
    <row r="35" spans="4:8" ht="25.5" x14ac:dyDescent="0.2">
      <c r="D35" s="62" t="s">
        <v>78</v>
      </c>
      <c r="E35" s="62" t="s">
        <v>72</v>
      </c>
      <c r="F35" s="62" t="s">
        <v>66</v>
      </c>
      <c r="G35" s="62" t="s">
        <v>80</v>
      </c>
      <c r="H35" s="62" t="s">
        <v>67</v>
      </c>
    </row>
    <row r="36" spans="4:8" ht="16.5" customHeight="1" x14ac:dyDescent="0.2">
      <c r="D36" s="60" t="s">
        <v>82</v>
      </c>
      <c r="E36" s="14">
        <v>7</v>
      </c>
      <c r="F36" s="14">
        <v>114</v>
      </c>
      <c r="G36" s="14">
        <v>7</v>
      </c>
      <c r="H36" s="14">
        <v>96</v>
      </c>
    </row>
    <row r="37" spans="4:8" ht="16.5" customHeight="1" x14ac:dyDescent="0.2">
      <c r="D37" s="60" t="s">
        <v>83</v>
      </c>
      <c r="E37" s="14">
        <v>3</v>
      </c>
      <c r="F37" s="14">
        <v>66</v>
      </c>
      <c r="G37" s="14">
        <v>4</v>
      </c>
      <c r="H37" s="14">
        <v>66</v>
      </c>
    </row>
    <row r="38" spans="4:8" ht="16.5" customHeight="1" x14ac:dyDescent="0.2">
      <c r="D38" s="60" t="s">
        <v>61</v>
      </c>
      <c r="E38" s="14">
        <v>8</v>
      </c>
      <c r="F38" s="14">
        <v>150</v>
      </c>
      <c r="G38" s="14">
        <v>15</v>
      </c>
      <c r="H38" s="14">
        <v>353</v>
      </c>
    </row>
    <row r="39" spans="4:8" ht="16.5" customHeight="1" x14ac:dyDescent="0.2">
      <c r="D39" s="60" t="s">
        <v>84</v>
      </c>
      <c r="E39" s="14">
        <v>5</v>
      </c>
      <c r="F39" s="14">
        <v>120</v>
      </c>
      <c r="G39" s="14">
        <v>6</v>
      </c>
      <c r="H39" s="14">
        <v>108</v>
      </c>
    </row>
    <row r="40" spans="4:8" ht="16.5" customHeight="1" x14ac:dyDescent="0.2">
      <c r="D40" s="60" t="s">
        <v>85</v>
      </c>
      <c r="E40" s="61" t="s">
        <v>49</v>
      </c>
      <c r="F40" s="61" t="s">
        <v>49</v>
      </c>
      <c r="G40" s="14">
        <v>3</v>
      </c>
      <c r="H40" s="14">
        <v>96</v>
      </c>
    </row>
    <row r="41" spans="4:8" ht="16.5" customHeight="1" x14ac:dyDescent="0.2">
      <c r="D41" s="60" t="s">
        <v>86</v>
      </c>
      <c r="E41" s="61" t="s">
        <v>49</v>
      </c>
      <c r="F41" s="61" t="s">
        <v>49</v>
      </c>
      <c r="G41" s="14">
        <v>6</v>
      </c>
      <c r="H41" s="14">
        <v>60</v>
      </c>
    </row>
    <row r="42" spans="4:8" ht="16.5" customHeight="1" x14ac:dyDescent="0.2">
      <c r="D42" s="60" t="s">
        <v>87</v>
      </c>
      <c r="E42" s="14">
        <v>2</v>
      </c>
      <c r="F42" s="14">
        <v>30</v>
      </c>
      <c r="G42" s="14">
        <v>3</v>
      </c>
      <c r="H42" s="14">
        <v>30</v>
      </c>
    </row>
    <row r="43" spans="4:8" ht="16.5" customHeight="1" x14ac:dyDescent="0.2">
      <c r="D43" s="60" t="s">
        <v>88</v>
      </c>
      <c r="E43" s="14">
        <v>2</v>
      </c>
      <c r="F43" s="14">
        <v>48</v>
      </c>
      <c r="G43" s="61" t="s">
        <v>49</v>
      </c>
      <c r="H43" s="61" t="s">
        <v>49</v>
      </c>
    </row>
    <row r="44" spans="4:8" ht="16.5" customHeight="1" x14ac:dyDescent="0.2">
      <c r="D44" s="60" t="s">
        <v>79</v>
      </c>
      <c r="E44" s="14">
        <v>4</v>
      </c>
      <c r="F44" s="14">
        <v>54</v>
      </c>
      <c r="G44" s="14">
        <v>1</v>
      </c>
      <c r="H44" s="14">
        <v>37</v>
      </c>
    </row>
    <row r="45" spans="4:8" ht="16.5" customHeight="1" x14ac:dyDescent="0.2">
      <c r="D45" s="60" t="s">
        <v>74</v>
      </c>
      <c r="E45" s="14">
        <v>1</v>
      </c>
      <c r="F45" s="14">
        <v>31</v>
      </c>
      <c r="G45" s="14">
        <v>3</v>
      </c>
      <c r="H45" s="14">
        <v>56</v>
      </c>
    </row>
    <row r="46" spans="4:8" ht="16.5" customHeight="1" x14ac:dyDescent="0.2">
      <c r="D46" s="60" t="s">
        <v>89</v>
      </c>
      <c r="E46" s="61" t="s">
        <v>49</v>
      </c>
      <c r="F46" s="61" t="s">
        <v>49</v>
      </c>
      <c r="G46" s="14">
        <v>3</v>
      </c>
      <c r="H46" s="14">
        <v>30</v>
      </c>
    </row>
    <row r="47" spans="4:8" ht="16.5" customHeight="1" x14ac:dyDescent="0.2">
      <c r="D47" s="60" t="s">
        <v>90</v>
      </c>
      <c r="E47" s="14">
        <v>2</v>
      </c>
      <c r="F47" s="14">
        <v>36</v>
      </c>
      <c r="G47" s="61" t="s">
        <v>49</v>
      </c>
      <c r="H47" s="61" t="s">
        <v>49</v>
      </c>
    </row>
    <row r="48" spans="4:8" ht="16.5" customHeight="1" x14ac:dyDescent="0.2">
      <c r="D48" s="60" t="s">
        <v>91</v>
      </c>
      <c r="E48" s="14">
        <v>5</v>
      </c>
      <c r="F48" s="14">
        <v>114</v>
      </c>
      <c r="G48" s="61" t="s">
        <v>49</v>
      </c>
      <c r="H48" s="61" t="s">
        <v>49</v>
      </c>
    </row>
    <row r="49" spans="4:8" ht="16.5" customHeight="1" x14ac:dyDescent="0.2">
      <c r="D49" s="60" t="s">
        <v>92</v>
      </c>
      <c r="E49" s="61" t="s">
        <v>49</v>
      </c>
      <c r="F49" s="61" t="s">
        <v>49</v>
      </c>
      <c r="G49" s="14">
        <v>3</v>
      </c>
      <c r="H49" s="14">
        <v>48</v>
      </c>
    </row>
    <row r="50" spans="4:8" ht="16.5" customHeight="1" x14ac:dyDescent="0.2">
      <c r="D50" s="60" t="s">
        <v>75</v>
      </c>
      <c r="E50" s="14">
        <v>2</v>
      </c>
      <c r="F50" s="14">
        <v>42</v>
      </c>
      <c r="G50" s="61" t="s">
        <v>49</v>
      </c>
      <c r="H50" s="61" t="s">
        <v>49</v>
      </c>
    </row>
    <row r="51" spans="4:8" ht="16.5" customHeight="1" x14ac:dyDescent="0.2">
      <c r="D51" s="60" t="s">
        <v>76</v>
      </c>
      <c r="E51" s="14">
        <v>5</v>
      </c>
      <c r="F51" s="14">
        <v>96</v>
      </c>
      <c r="G51" s="14">
        <v>4</v>
      </c>
      <c r="H51" s="14">
        <v>54</v>
      </c>
    </row>
    <row r="52" spans="4:8" ht="16.5" customHeight="1" x14ac:dyDescent="0.2">
      <c r="D52" s="60" t="s">
        <v>52</v>
      </c>
      <c r="E52" s="61" t="s">
        <v>49</v>
      </c>
      <c r="F52" s="61" t="s">
        <v>49</v>
      </c>
      <c r="G52" s="14">
        <v>4</v>
      </c>
      <c r="H52" s="14">
        <v>167</v>
      </c>
    </row>
    <row r="53" spans="4:8" ht="16.5" customHeight="1" x14ac:dyDescent="0.2">
      <c r="D53" s="60" t="s">
        <v>77</v>
      </c>
      <c r="E53" s="14">
        <v>1</v>
      </c>
      <c r="F53" s="14">
        <v>25</v>
      </c>
      <c r="G53" s="61" t="s">
        <v>49</v>
      </c>
      <c r="H53" s="61" t="s">
        <v>49</v>
      </c>
    </row>
    <row r="54" spans="4:8" ht="16.5" customHeight="1" x14ac:dyDescent="0.2">
      <c r="D54" s="60" t="s">
        <v>59</v>
      </c>
      <c r="E54" s="61" t="s">
        <v>49</v>
      </c>
      <c r="F54" s="61" t="s">
        <v>49</v>
      </c>
      <c r="G54" s="14">
        <v>8</v>
      </c>
      <c r="H54" s="14">
        <v>217</v>
      </c>
    </row>
    <row r="55" spans="4:8" ht="16.5" customHeight="1" x14ac:dyDescent="0.2">
      <c r="D55" s="60" t="s">
        <v>63</v>
      </c>
      <c r="E55" s="61" t="s">
        <v>49</v>
      </c>
      <c r="F55" s="61" t="s">
        <v>49</v>
      </c>
      <c r="G55" s="14">
        <v>2</v>
      </c>
      <c r="H55" s="14">
        <v>74</v>
      </c>
    </row>
    <row r="56" spans="4:8" ht="16.5" customHeight="1" x14ac:dyDescent="0.2">
      <c r="D56" s="60" t="s">
        <v>81</v>
      </c>
      <c r="E56" s="59">
        <f>SUBTOTAL(109,E36:E55)</f>
        <v>47</v>
      </c>
      <c r="F56" s="59">
        <f>SUBTOTAL(109,F36:F55)</f>
        <v>926</v>
      </c>
      <c r="G56" s="59">
        <f>SUBTOTAL(109,G36:G55)</f>
        <v>72</v>
      </c>
      <c r="H56" s="59">
        <f>SUBTOTAL(109,H36:H55)</f>
        <v>1492</v>
      </c>
    </row>
    <row r="57" spans="4:8" ht="16.5" customHeight="1" x14ac:dyDescent="0.2"/>
    <row r="58" spans="4:8" ht="16.5" customHeight="1" x14ac:dyDescent="0.2"/>
  </sheetData>
  <conditionalFormatting sqref="A3:F24">
    <cfRule type="expression" dxfId="2" priority="3" stopIfTrue="1">
      <formula>$E3=0</formula>
    </cfRule>
  </conditionalFormatting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Bacia 04</vt:lpstr>
      <vt:lpstr>Resumo</vt:lpstr>
      <vt:lpstr>Linhas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CONCREMAT</dc:creator>
  <cp:lastModifiedBy>helio.souza</cp:lastModifiedBy>
  <cp:lastPrinted>2014-07-05T18:04:12Z</cp:lastPrinted>
  <dcterms:created xsi:type="dcterms:W3CDTF">2012-02-23T16:57:50Z</dcterms:created>
  <dcterms:modified xsi:type="dcterms:W3CDTF">2014-09-11T20:23:35Z</dcterms:modified>
</cp:coreProperties>
</file>