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o.souza\Desktop\Dados Empresas\"/>
    </mc:Choice>
  </mc:AlternateContent>
  <bookViews>
    <workbookView xWindow="0" yWindow="60" windowWidth="13380" windowHeight="8820" activeTab="1"/>
  </bookViews>
  <sheets>
    <sheet name="Bacia 01" sheetId="4" r:id="rId1"/>
    <sheet name="Resumo" sheetId="33" r:id="rId2"/>
    <sheet name="Linhas" sheetId="25" state="hidden" r:id="rId3"/>
  </sheets>
  <definedNames>
    <definedName name="_xlnm._FilterDatabase" localSheetId="0" hidden="1">'Bacia 01'!$B$1:$Y$59</definedName>
    <definedName name="_xlnm._FilterDatabase" localSheetId="2" hidden="1">Linhas!#REF!</definedName>
    <definedName name="Linha_Metropolitanas">#REF!</definedName>
    <definedName name="teste">#REF!</definedName>
  </definedNames>
  <calcPr calcId="152511"/>
</workbook>
</file>

<file path=xl/calcChain.xml><?xml version="1.0" encoding="utf-8"?>
<calcChain xmlns="http://schemas.openxmlformats.org/spreadsheetml/2006/main">
  <c r="G29" i="25" l="1"/>
  <c r="G60" i="25"/>
  <c r="E60" i="25"/>
  <c r="H60" i="25"/>
  <c r="F60" i="25"/>
  <c r="E18" i="25" l="1"/>
  <c r="G26" i="25"/>
  <c r="G17" i="25"/>
  <c r="G9" i="25"/>
  <c r="G19" i="25"/>
  <c r="G12" i="25"/>
  <c r="G15" i="25"/>
  <c r="E6" i="25"/>
  <c r="E15" i="25" l="1"/>
  <c r="G3" i="25"/>
  <c r="G11" i="25"/>
  <c r="E3" i="25"/>
  <c r="G13" i="25"/>
  <c r="E16" i="25"/>
  <c r="E22" i="25"/>
  <c r="E9" i="25"/>
  <c r="G22" i="25"/>
  <c r="G18" i="25"/>
  <c r="G25" i="25"/>
  <c r="H23" i="25"/>
  <c r="G23" i="25"/>
  <c r="F26" i="25"/>
  <c r="F22" i="25"/>
  <c r="F13" i="25"/>
  <c r="G24" i="25"/>
  <c r="G14" i="25"/>
  <c r="G6" i="25"/>
  <c r="E25" i="25"/>
  <c r="G16" i="25"/>
  <c r="F8" i="25" l="1"/>
  <c r="F11" i="25"/>
  <c r="E13" i="25"/>
  <c r="F5" i="25"/>
  <c r="E7" i="25"/>
  <c r="F3" i="25"/>
  <c r="E21" i="25"/>
  <c r="E28" i="25"/>
  <c r="F4" i="25"/>
  <c r="E23" i="25"/>
  <c r="E24" i="25"/>
  <c r="E29" i="25"/>
  <c r="E12" i="25"/>
  <c r="G7" i="25"/>
  <c r="H22" i="25"/>
  <c r="F15" i="25"/>
  <c r="H5" i="25"/>
  <c r="F12" i="25"/>
  <c r="F16" i="25"/>
  <c r="E20" i="25"/>
  <c r="G20" i="25"/>
  <c r="F24" i="25"/>
  <c r="H27" i="25"/>
  <c r="F14" i="25"/>
  <c r="H24" i="25"/>
  <c r="E5" i="25"/>
  <c r="G5" i="25"/>
  <c r="F18" i="25"/>
  <c r="E27" i="25"/>
  <c r="G21" i="25"/>
  <c r="E26" i="25"/>
  <c r="H13" i="25"/>
  <c r="H21" i="25"/>
  <c r="F29" i="25"/>
  <c r="H18" i="25"/>
  <c r="F20" i="25"/>
  <c r="H6" i="25"/>
  <c r="H15" i="25"/>
  <c r="H9" i="25"/>
  <c r="F9" i="25"/>
  <c r="E8" i="25"/>
  <c r="G8" i="25"/>
  <c r="H29" i="25"/>
  <c r="F21" i="25"/>
  <c r="F27" i="25"/>
  <c r="E19" i="25"/>
  <c r="F19" i="25"/>
  <c r="H14" i="25"/>
  <c r="F6" i="25"/>
  <c r="E4" i="25"/>
  <c r="H4" i="25"/>
  <c r="F7" i="25"/>
  <c r="G28" i="25"/>
  <c r="E11" i="25"/>
  <c r="E14" i="25"/>
  <c r="H7" i="25" l="1"/>
  <c r="F23" i="25"/>
  <c r="E17" i="25"/>
  <c r="F28" i="25"/>
  <c r="H11" i="25"/>
  <c r="H8" i="25"/>
  <c r="H10" i="25"/>
  <c r="H28" i="25"/>
  <c r="H17" i="25"/>
  <c r="H16" i="25"/>
  <c r="H26" i="25"/>
  <c r="G27" i="25"/>
  <c r="H25" i="25"/>
  <c r="H12" i="25"/>
  <c r="F17" i="25"/>
  <c r="H20" i="25"/>
  <c r="F25" i="25"/>
  <c r="H19" i="25"/>
  <c r="G4" i="25"/>
  <c r="H3" i="25"/>
  <c r="G10" i="25"/>
  <c r="E10" i="25"/>
  <c r="E30" i="25" l="1"/>
  <c r="G30" i="25"/>
  <c r="F10" i="25"/>
  <c r="F30" i="25" s="1"/>
  <c r="H30" i="25"/>
</calcChain>
</file>

<file path=xl/sharedStrings.xml><?xml version="1.0" encoding="utf-8"?>
<sst xmlns="http://schemas.openxmlformats.org/spreadsheetml/2006/main" count="420" uniqueCount="179">
  <si>
    <t>Route_ID</t>
  </si>
  <si>
    <t>Extensão</t>
  </si>
  <si>
    <t>Tempo de Viagem</t>
  </si>
  <si>
    <t>Código</t>
  </si>
  <si>
    <t>Nome</t>
  </si>
  <si>
    <t>Sentido</t>
  </si>
  <si>
    <t>00030</t>
  </si>
  <si>
    <t>Fortaleza/São Gonçalo/Pecém</t>
  </si>
  <si>
    <t>Ida</t>
  </si>
  <si>
    <t>Volta</t>
  </si>
  <si>
    <t>00039</t>
  </si>
  <si>
    <t>Capuan/Genipabú</t>
  </si>
  <si>
    <t>00040</t>
  </si>
  <si>
    <t>Sítios Novos</t>
  </si>
  <si>
    <t>00065</t>
  </si>
  <si>
    <t>Fortaleza/Serrote</t>
  </si>
  <si>
    <t>00066</t>
  </si>
  <si>
    <t>Fortaleza/Pecém</t>
  </si>
  <si>
    <t>00140</t>
  </si>
  <si>
    <t>Coité/Matões</t>
  </si>
  <si>
    <t>00228</t>
  </si>
  <si>
    <t>Tabapuá</t>
  </si>
  <si>
    <t>00235</t>
  </si>
  <si>
    <t>Fortaleza/Taíba</t>
  </si>
  <si>
    <t>00363</t>
  </si>
  <si>
    <t>Cumbuco via Mister Hull</t>
  </si>
  <si>
    <t>00363r</t>
  </si>
  <si>
    <t>Icaraí via Barra do Ceará</t>
  </si>
  <si>
    <t>00366</t>
  </si>
  <si>
    <t>Cumbuco - Beira Mar (via Barra do Ceará)</t>
  </si>
  <si>
    <t>00366mh</t>
  </si>
  <si>
    <t>Cumbuco - Beira Mar via Mister Hull</t>
  </si>
  <si>
    <t>10038</t>
  </si>
  <si>
    <t>Caucaia</t>
  </si>
  <si>
    <t>10332r</t>
  </si>
  <si>
    <t>Conjunto Metropolitano</t>
  </si>
  <si>
    <t>10348</t>
  </si>
  <si>
    <t>Planalto Caucaia</t>
  </si>
  <si>
    <t>20038</t>
  </si>
  <si>
    <t>Caucaia rota 2 ( Caucaia via Vicente Arruda)</t>
  </si>
  <si>
    <t>20348</t>
  </si>
  <si>
    <t>Planalto Caucaia - rota 2</t>
  </si>
  <si>
    <t>Caucaia - Aldeota</t>
  </si>
  <si>
    <t>-</t>
  </si>
  <si>
    <t>Planalto Caucaia - Aldeota</t>
  </si>
  <si>
    <t>Relação Pico Manhã/Dia</t>
  </si>
  <si>
    <t>Demanda Diária</t>
  </si>
  <si>
    <t>P001</t>
  </si>
  <si>
    <t>P002</t>
  </si>
  <si>
    <t>Demanda Diária Modelada</t>
  </si>
  <si>
    <t>Demanda Pico Manhã</t>
  </si>
  <si>
    <t>Demanda Diária Ajustada</t>
  </si>
  <si>
    <t>Qtd. Viagens Dia Sábado</t>
  </si>
  <si>
    <t>Qtd. Viagens Dia Domingo</t>
  </si>
  <si>
    <t>Qtd. Viagens EP Dia Útil</t>
  </si>
  <si>
    <t>Qtd. Viagens Pico Dia Útil</t>
  </si>
  <si>
    <t>Qtd. Viagem Dia útil</t>
  </si>
  <si>
    <t>Carregamento Máximo Entrepico Ajustado</t>
  </si>
  <si>
    <t>Qtd. de Viagens por semana</t>
  </si>
  <si>
    <t>Carregamento Máximo Pico do dia</t>
  </si>
  <si>
    <t>Embarques no pico (C01)</t>
  </si>
  <si>
    <t>Carregamento_Max Pico (C01)</t>
  </si>
  <si>
    <t>Qtd. de Viagens por semana Atual</t>
  </si>
  <si>
    <t>010</t>
  </si>
  <si>
    <t>Icarai / Fortaleza (via Barra do Ceara)</t>
  </si>
  <si>
    <t>009</t>
  </si>
  <si>
    <t>Cumbuco / Fortaleza</t>
  </si>
  <si>
    <t>015</t>
  </si>
  <si>
    <t>Tabapua/Fortaleza</t>
  </si>
  <si>
    <t>011</t>
  </si>
  <si>
    <t>Sitios Novos / Fortaleza</t>
  </si>
  <si>
    <t>005</t>
  </si>
  <si>
    <t>Caucaia / Fortaleza (via Bom Jesus)</t>
  </si>
  <si>
    <t>007</t>
  </si>
  <si>
    <t>Coité / Fortaleza</t>
  </si>
  <si>
    <t>014</t>
  </si>
  <si>
    <t>Planalto Caucaia / Fortaleza</t>
  </si>
  <si>
    <t>001</t>
  </si>
  <si>
    <t>São Gonçalo/Fortaleza</t>
  </si>
  <si>
    <t>Frota Ônibus</t>
  </si>
  <si>
    <t>Frota Van</t>
  </si>
  <si>
    <t>Nome2</t>
  </si>
  <si>
    <t>Frequencia Semanal</t>
  </si>
  <si>
    <t>Código Antigo</t>
  </si>
  <si>
    <t>Nome Antigo</t>
  </si>
  <si>
    <t>Novo Código</t>
  </si>
  <si>
    <t>Novo Nome</t>
  </si>
  <si>
    <t>São Gonçalo do Amarante / Fortaleza</t>
  </si>
  <si>
    <t>Capuan / Fortaleza</t>
  </si>
  <si>
    <t>Sítios Novos / Fortaleza</t>
  </si>
  <si>
    <t>Serrote / Fortaleza</t>
  </si>
  <si>
    <t>Pecém / Fortaleza (Via Estruturante)</t>
  </si>
  <si>
    <t>Pecém / Fortaleza (Via BR-222)</t>
  </si>
  <si>
    <t>Tabapuá / Fortaleza</t>
  </si>
  <si>
    <t>Taíba / Fortaleza</t>
  </si>
  <si>
    <t>Cumbuco / Fortaleza (Via Mr. Hull)</t>
  </si>
  <si>
    <t>Icaraí / Fortaleza (Via Barra do Ceará)</t>
  </si>
  <si>
    <t>Cumbuco / Beira Mar (Via Barra do Ceará)</t>
  </si>
  <si>
    <t>Cumbuco / Beira Mar (Via Mr. Hull)</t>
  </si>
  <si>
    <t>Caucaia / Fortaleza</t>
  </si>
  <si>
    <t>Conjunto Metropolitano / Fortaleza</t>
  </si>
  <si>
    <t>Caucaia / Fortaleza (Via Vicente Arruda)</t>
  </si>
  <si>
    <t>Planalto Caucaia / Fortaleza (Via BR - 020)</t>
  </si>
  <si>
    <t>Caucaia / Aldeota</t>
  </si>
  <si>
    <t>Planalto Caucaia / Aldeota</t>
  </si>
  <si>
    <t>Icaraí / Fortaleza (via Barra do Ceara)</t>
  </si>
  <si>
    <t>São Gonçalo do Amarante / Fortaleza (Via Umarituba)</t>
  </si>
  <si>
    <t>Frota Bus</t>
  </si>
  <si>
    <t>Frequencia Semanal Van</t>
  </si>
  <si>
    <t>Frequencia Semanal Ônibus</t>
  </si>
  <si>
    <t>Linha</t>
  </si>
  <si>
    <t>TOTAL</t>
  </si>
  <si>
    <t>Km Anual Total Ônibus</t>
  </si>
  <si>
    <t>Km Anual Total Van</t>
  </si>
  <si>
    <t>Qtd. Viagens Pico Dia Útil Ajustada</t>
  </si>
  <si>
    <t>Qtd. Viagens EP Dia Útil Ajustada</t>
  </si>
  <si>
    <t>Ocupação Ônibus Pico</t>
  </si>
  <si>
    <t>Ocupação Ônibus Fora Pico</t>
  </si>
  <si>
    <t>Ocupação Vans Pico</t>
  </si>
  <si>
    <t>Ocupação Van Fora Pico</t>
  </si>
  <si>
    <t>Parâmetros</t>
  </si>
  <si>
    <t>PMA ônibus</t>
  </si>
  <si>
    <t>PMA van</t>
  </si>
  <si>
    <t>Subtotal - Área de Operação 01</t>
  </si>
  <si>
    <t>Denominação da linha</t>
  </si>
  <si>
    <t>Fortaleza/São Gonçalo/Pecém Ida</t>
  </si>
  <si>
    <t>Fortaleza/São Gonçalo/Pecém Volta</t>
  </si>
  <si>
    <t>Capuan/Genipabú Ida</t>
  </si>
  <si>
    <t>Capuan/Genipabú Volta</t>
  </si>
  <si>
    <t>Sítios Novos Ida</t>
  </si>
  <si>
    <t>Sítios Novos Volta</t>
  </si>
  <si>
    <t>Fortaleza/Serrote Ida</t>
  </si>
  <si>
    <t>Fortaleza/Serrote Volta</t>
  </si>
  <si>
    <t>Fortaleza/Pecém Ida</t>
  </si>
  <si>
    <t>Fortaleza/Pecém Volta</t>
  </si>
  <si>
    <t>Coité/Matões Ida</t>
  </si>
  <si>
    <t>Coité/Matões Volta</t>
  </si>
  <si>
    <t>Tabapuá Ida</t>
  </si>
  <si>
    <t>Tabapuá Volta</t>
  </si>
  <si>
    <t>Fortaleza/Taíba Ida</t>
  </si>
  <si>
    <t>Fortaleza/Taíba Volta</t>
  </si>
  <si>
    <t>Cumbuco via Mister Hull Ida</t>
  </si>
  <si>
    <t>Cumbuco via Mister Hull Volta</t>
  </si>
  <si>
    <t>Icaraí via Barra do Ceará Ida</t>
  </si>
  <si>
    <t>Icaraí via Barra do Ceará Volta</t>
  </si>
  <si>
    <t>Cumbuco - Beira Mar (via Barra do Ceará) Ida</t>
  </si>
  <si>
    <t>Cumbuco - Beira Mar (via Barra do Ceará) Volta</t>
  </si>
  <si>
    <t>Cumbuco - Beira Mar via Mister Hull Ida</t>
  </si>
  <si>
    <t>Cumbuco - Beira Mar via Mister Hull Volta</t>
  </si>
  <si>
    <t>Caucaia Ida</t>
  </si>
  <si>
    <t>Caucaia Volta</t>
  </si>
  <si>
    <t>Conjunto Metropolitano Ida</t>
  </si>
  <si>
    <t>Conjunto Metropolitano Volta</t>
  </si>
  <si>
    <t>Planalto Caucaia Ida</t>
  </si>
  <si>
    <t>Planalto Caucaia Volta</t>
  </si>
  <si>
    <t>Caucaia rota 2 ( Caucaia via Vicente Arruda) Ida</t>
  </si>
  <si>
    <t>Caucaia rota 2 ( Caucaia via Vicente Arruda) Volta</t>
  </si>
  <si>
    <t>Planalto Caucaia - rota 2 Ida</t>
  </si>
  <si>
    <t>Planalto Caucaia - rota 2 Volta</t>
  </si>
  <si>
    <t>Caucaia - Aldeota Ida</t>
  </si>
  <si>
    <t>Caucaia - Aldeota Volta</t>
  </si>
  <si>
    <t>Planalto Caucaia - Aldeota Ida</t>
  </si>
  <si>
    <t>Planalto Caucaia - Aldeota Volta</t>
  </si>
  <si>
    <t>Caucaia / Fortaleza (via Bom Jesus) Ida</t>
  </si>
  <si>
    <t>Caucaia / Fortaleza (via Bom Jesus) Volta</t>
  </si>
  <si>
    <t>Coité / Fortaleza Ida</t>
  </si>
  <si>
    <t>Coité / Fortaleza Volta</t>
  </si>
  <si>
    <t>Cumbuco / Fortaleza Ida</t>
  </si>
  <si>
    <t>Cumbuco / Fortaleza Volta</t>
  </si>
  <si>
    <t>Icarai / Fortaleza (via Barra do Ceara) Ida</t>
  </si>
  <si>
    <t>Icarai / Fortaleza (via Barra do Ceara) Volta</t>
  </si>
  <si>
    <t>Planalto Caucaia / Fortaleza Ida</t>
  </si>
  <si>
    <t>Planalto Caucaia / Fortaleza Volta</t>
  </si>
  <si>
    <t>São Gonçalo/Fortaleza Ida</t>
  </si>
  <si>
    <t>São Gonçalo/Fortaleza Volta</t>
  </si>
  <si>
    <t>Sitios Novos / Fortaleza Ida</t>
  </si>
  <si>
    <t>Sitios Novos / Fortaleza Volta</t>
  </si>
  <si>
    <t>Tabapua/Fortaleza Ida</t>
  </si>
  <si>
    <t>Tabapua/Fortaleza 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</si>
</sst>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sz val="10"/>
      <color theme="5" tint="-0.249977111117893"/>
      <name val="MS Sans Serif"/>
      <family val="2"/>
    </font>
    <font>
      <b/>
      <sz val="10"/>
      <color theme="6" tint="-0.499984740745262"/>
      <name val="MS Sans Serif"/>
      <family val="2"/>
    </font>
    <font>
      <sz val="10"/>
      <color theme="6" tint="-0.499984740745262"/>
      <name val="MS Sans Serif"/>
      <family val="2"/>
    </font>
    <font>
      <sz val="10"/>
      <color theme="0"/>
      <name val="MS Sans Serif"/>
      <family val="2"/>
    </font>
    <font>
      <b/>
      <sz val="11"/>
      <color theme="1"/>
      <name val="MS Sans Serif"/>
      <family val="2"/>
    </font>
    <font>
      <b/>
      <sz val="10"/>
      <color theme="6" tint="-0.249977111117893"/>
      <name val="MS Sans Serif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60">
    <xf numFmtId="0" fontId="0" fillId="0" borderId="0" xfId="0"/>
    <xf numFmtId="9" fontId="0" fillId="0" borderId="0" xfId="1" applyFont="1"/>
    <xf numFmtId="1" fontId="0" fillId="0" borderId="0" xfId="1" applyNumberFormat="1" applyFont="1"/>
    <xf numFmtId="0" fontId="0" fillId="0" borderId="0" xfId="0" applyAlignment="1">
      <alignment wrapText="1"/>
    </xf>
    <xf numFmtId="1" fontId="8" fillId="0" borderId="0" xfId="1" applyNumberFormat="1" applyFont="1"/>
    <xf numFmtId="0" fontId="4" fillId="0" borderId="0" xfId="0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8" fillId="0" borderId="0" xfId="0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quotePrefix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vertical="center"/>
    </xf>
    <xf numFmtId="1" fontId="7" fillId="6" borderId="4" xfId="0" applyNumberFormat="1" applyFont="1" applyFill="1" applyBorder="1" applyAlignment="1">
      <alignment horizontal="center"/>
    </xf>
    <xf numFmtId="1" fontId="7" fillId="5" borderId="4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quotePrefix="1" applyNumberFormat="1" applyFont="1" applyFill="1" applyBorder="1" applyAlignment="1">
      <alignment horizontal="center" vertical="center" wrapText="1"/>
    </xf>
    <xf numFmtId="0" fontId="3" fillId="4" borderId="2" xfId="0" quotePrefix="1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5" borderId="3" xfId="0" quotePrefix="1" applyNumberFormat="1" applyFont="1" applyFill="1" applyBorder="1" applyAlignment="1">
      <alignment horizontal="center"/>
    </xf>
    <xf numFmtId="0" fontId="4" fillId="5" borderId="4" xfId="0" quotePrefix="1" applyNumberFormat="1" applyFont="1" applyFill="1" applyBorder="1" applyAlignment="1">
      <alignment horizontal="center"/>
    </xf>
    <xf numFmtId="1" fontId="4" fillId="5" borderId="3" xfId="0" quotePrefix="1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9" fontId="6" fillId="5" borderId="4" xfId="1" applyNumberFormat="1" applyFont="1" applyFill="1" applyBorder="1" applyAlignment="1">
      <alignment horizontal="center"/>
    </xf>
    <xf numFmtId="1" fontId="6" fillId="5" borderId="4" xfId="1" applyNumberFormat="1" applyFont="1" applyFill="1" applyBorder="1" applyAlignment="1">
      <alignment horizontal="center"/>
    </xf>
    <xf numFmtId="1" fontId="7" fillId="5" borderId="4" xfId="1" applyNumberFormat="1" applyFont="1" applyFill="1" applyBorder="1" applyAlignment="1">
      <alignment horizontal="center"/>
    </xf>
    <xf numFmtId="1" fontId="5" fillId="5" borderId="4" xfId="1" applyNumberFormat="1" applyFont="1" applyFill="1" applyBorder="1" applyAlignment="1">
      <alignment horizontal="center"/>
    </xf>
    <xf numFmtId="1" fontId="6" fillId="5" borderId="4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4" fillId="6" borderId="3" xfId="0" quotePrefix="1" applyNumberFormat="1" applyFont="1" applyFill="1" applyBorder="1" applyAlignment="1">
      <alignment horizontal="center"/>
    </xf>
    <xf numFmtId="0" fontId="4" fillId="6" borderId="4" xfId="0" quotePrefix="1" applyNumberFormat="1" applyFont="1" applyFill="1" applyBorder="1" applyAlignment="1">
      <alignment horizontal="center"/>
    </xf>
    <xf numFmtId="1" fontId="4" fillId="6" borderId="3" xfId="0" quotePrefix="1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9" fontId="6" fillId="6" borderId="4" xfId="1" applyNumberFormat="1" applyFont="1" applyFill="1" applyBorder="1" applyAlignment="1">
      <alignment horizontal="center"/>
    </xf>
    <xf numFmtId="1" fontId="6" fillId="6" borderId="4" xfId="1" applyNumberFormat="1" applyFont="1" applyFill="1" applyBorder="1" applyAlignment="1">
      <alignment horizontal="center"/>
    </xf>
    <xf numFmtId="1" fontId="7" fillId="6" borderId="4" xfId="1" applyNumberFormat="1" applyFont="1" applyFill="1" applyBorder="1" applyAlignment="1">
      <alignment horizontal="center"/>
    </xf>
    <xf numFmtId="1" fontId="5" fillId="6" borderId="4" xfId="1" applyNumberFormat="1" applyFont="1" applyFill="1" applyBorder="1" applyAlignment="1">
      <alignment horizontal="center"/>
    </xf>
    <xf numFmtId="1" fontId="6" fillId="6" borderId="4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4" fillId="6" borderId="7" xfId="0" quotePrefix="1" applyNumberFormat="1" applyFont="1" applyFill="1" applyBorder="1" applyAlignment="1">
      <alignment horizontal="center"/>
    </xf>
    <xf numFmtId="0" fontId="4" fillId="6" borderId="6" xfId="0" quotePrefix="1" applyNumberFormat="1" applyFont="1" applyFill="1" applyBorder="1" applyAlignment="1">
      <alignment horizontal="center"/>
    </xf>
    <xf numFmtId="1" fontId="4" fillId="6" borderId="7" xfId="0" quotePrefix="1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9" fontId="6" fillId="6" borderId="6" xfId="1" applyNumberFormat="1" applyFont="1" applyFill="1" applyBorder="1" applyAlignment="1">
      <alignment horizontal="center"/>
    </xf>
    <xf numFmtId="1" fontId="6" fillId="6" borderId="6" xfId="1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1" fontId="6" fillId="5" borderId="6" xfId="1" applyNumberFormat="1" applyFont="1" applyFill="1" applyBorder="1" applyAlignment="1">
      <alignment horizontal="center"/>
    </xf>
    <xf numFmtId="9" fontId="6" fillId="5" borderId="5" xfId="1" applyNumberFormat="1" applyFont="1" applyFill="1" applyBorder="1" applyAlignment="1">
      <alignment horizontal="center"/>
    </xf>
    <xf numFmtId="1" fontId="6" fillId="5" borderId="5" xfId="1" applyNumberFormat="1" applyFont="1" applyFill="1" applyBorder="1" applyAlignment="1">
      <alignment horizontal="center"/>
    </xf>
    <xf numFmtId="0" fontId="4" fillId="5" borderId="7" xfId="0" quotePrefix="1" applyNumberFormat="1" applyFont="1" applyFill="1" applyBorder="1" applyAlignment="1">
      <alignment horizontal="center"/>
    </xf>
    <xf numFmtId="0" fontId="4" fillId="5" borderId="6" xfId="0" quotePrefix="1" applyNumberFormat="1" applyFont="1" applyFill="1" applyBorder="1" applyAlignment="1">
      <alignment horizontal="center"/>
    </xf>
    <xf numFmtId="0" fontId="4" fillId="5" borderId="6" xfId="0" applyNumberFormat="1" applyFont="1" applyFill="1" applyBorder="1" applyAlignment="1">
      <alignment horizontal="center"/>
    </xf>
    <xf numFmtId="1" fontId="4" fillId="5" borderId="7" xfId="0" quotePrefix="1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9" fontId="6" fillId="5" borderId="6" xfId="1" applyNumberFormat="1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/>
    </xf>
    <xf numFmtId="0" fontId="1" fillId="5" borderId="6" xfId="0" quotePrefix="1" applyNumberFormat="1" applyFont="1" applyFill="1" applyBorder="1" applyAlignment="1">
      <alignment horizontal="center"/>
    </xf>
    <xf numFmtId="1" fontId="7" fillId="5" borderId="6" xfId="1" applyNumberFormat="1" applyFont="1" applyFill="1" applyBorder="1" applyAlignment="1">
      <alignment horizontal="center"/>
    </xf>
    <xf numFmtId="0" fontId="1" fillId="5" borderId="4" xfId="0" quotePrefix="1" applyNumberFormat="1" applyFont="1" applyFill="1" applyBorder="1" applyAlignment="1">
      <alignment horizontal="center"/>
    </xf>
    <xf numFmtId="0" fontId="1" fillId="6" borderId="4" xfId="0" quotePrefix="1" applyNumberFormat="1" applyFont="1" applyFill="1" applyBorder="1" applyAlignment="1">
      <alignment horizontal="center"/>
    </xf>
    <xf numFmtId="1" fontId="7" fillId="6" borderId="6" xfId="1" applyNumberFormat="1" applyFont="1" applyFill="1" applyBorder="1" applyAlignment="1">
      <alignment horizontal="center"/>
    </xf>
    <xf numFmtId="164" fontId="6" fillId="6" borderId="4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" fontId="4" fillId="6" borderId="7" xfId="0" applyNumberFormat="1" applyFont="1" applyFill="1" applyBorder="1" applyAlignment="1">
      <alignment horizontal="center"/>
    </xf>
    <xf numFmtId="2" fontId="6" fillId="6" borderId="6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2" fontId="6" fillId="6" borderId="4" xfId="0" applyNumberFormat="1" applyFont="1" applyFill="1" applyBorder="1" applyAlignment="1">
      <alignment horizontal="center"/>
    </xf>
    <xf numFmtId="2" fontId="6" fillId="6" borderId="4" xfId="1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" fontId="4" fillId="5" borderId="3" xfId="0" applyNumberFormat="1" applyFont="1" applyFill="1" applyBorder="1" applyAlignment="1">
      <alignment horizontal="center"/>
    </xf>
    <xf numFmtId="0" fontId="4" fillId="5" borderId="9" xfId="0" quotePrefix="1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5" xfId="0" quotePrefix="1" applyNumberFormat="1" applyFont="1" applyFill="1" applyBorder="1" applyAlignment="1">
      <alignment horizontal="center"/>
    </xf>
    <xf numFmtId="1" fontId="4" fillId="6" borderId="4" xfId="0" quotePrefix="1" applyNumberFormat="1" applyFont="1" applyFill="1" applyBorder="1" applyAlignment="1">
      <alignment horizontal="center"/>
    </xf>
    <xf numFmtId="1" fontId="0" fillId="5" borderId="4" xfId="0" quotePrefix="1" applyNumberFormat="1" applyFill="1" applyBorder="1" applyAlignment="1">
      <alignment horizontal="center"/>
    </xf>
    <xf numFmtId="1" fontId="0" fillId="5" borderId="8" xfId="0" quotePrefix="1" applyNumberFormat="1" applyFill="1" applyBorder="1" applyAlignment="1">
      <alignment horizontal="center"/>
    </xf>
    <xf numFmtId="1" fontId="0" fillId="6" borderId="4" xfId="0" quotePrefix="1" applyNumberFormat="1" applyFill="1" applyBorder="1" applyAlignment="1">
      <alignment horizontal="center"/>
    </xf>
    <xf numFmtId="1" fontId="0" fillId="6" borderId="8" xfId="0" quotePrefix="1" applyNumberForma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horizontal="center"/>
    </xf>
    <xf numFmtId="0" fontId="9" fillId="4" borderId="9" xfId="0" applyNumberFormat="1" applyFont="1" applyFill="1" applyBorder="1" applyAlignment="1">
      <alignment horizontal="center"/>
    </xf>
    <xf numFmtId="9" fontId="3" fillId="4" borderId="5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0" fontId="0" fillId="4" borderId="0" xfId="0" applyFill="1"/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7" xfId="0" applyFont="1" applyFill="1" applyBorder="1" applyAlignment="1">
      <alignment horizontal="center" vertical="center"/>
    </xf>
    <xf numFmtId="1" fontId="11" fillId="5" borderId="4" xfId="1" applyNumberFormat="1" applyFont="1" applyFill="1" applyBorder="1" applyAlignment="1">
      <alignment horizontal="center"/>
    </xf>
    <xf numFmtId="1" fontId="11" fillId="6" borderId="4" xfId="1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1" fontId="4" fillId="5" borderId="9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" fontId="7" fillId="5" borderId="5" xfId="1" applyNumberFormat="1" applyFont="1" applyFill="1" applyBorder="1" applyAlignment="1">
      <alignment horizontal="center"/>
    </xf>
    <xf numFmtId="1" fontId="5" fillId="5" borderId="5" xfId="1" applyNumberFormat="1" applyFont="1" applyFill="1" applyBorder="1" applyAlignment="1">
      <alignment horizontal="center"/>
    </xf>
    <xf numFmtId="1" fontId="11" fillId="5" borderId="5" xfId="1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4" fillId="6" borderId="19" xfId="0" quotePrefix="1" applyNumberFormat="1" applyFont="1" applyFill="1" applyBorder="1" applyAlignment="1">
      <alignment horizontal="center"/>
    </xf>
    <xf numFmtId="1" fontId="0" fillId="6" borderId="19" xfId="0" quotePrefix="1" applyNumberFormat="1" applyFill="1" applyBorder="1" applyAlignment="1">
      <alignment horizontal="center"/>
    </xf>
    <xf numFmtId="1" fontId="0" fillId="6" borderId="20" xfId="0" quotePrefix="1" applyNumberFormat="1" applyFill="1" applyBorder="1" applyAlignment="1">
      <alignment horizontal="center"/>
    </xf>
    <xf numFmtId="0" fontId="4" fillId="6" borderId="18" xfId="0" quotePrefix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9" fontId="6" fillId="6" borderId="19" xfId="1" applyNumberFormat="1" applyFont="1" applyFill="1" applyBorder="1" applyAlignment="1">
      <alignment horizontal="center"/>
    </xf>
    <xf numFmtId="1" fontId="6" fillId="6" borderId="19" xfId="1" applyNumberFormat="1" applyFont="1" applyFill="1" applyBorder="1" applyAlignment="1">
      <alignment horizontal="center"/>
    </xf>
    <xf numFmtId="1" fontId="7" fillId="6" borderId="19" xfId="1" applyNumberFormat="1" applyFont="1" applyFill="1" applyBorder="1" applyAlignment="1">
      <alignment horizontal="center"/>
    </xf>
    <xf numFmtId="1" fontId="5" fillId="6" borderId="19" xfId="1" applyNumberFormat="1" applyFont="1" applyFill="1" applyBorder="1" applyAlignment="1">
      <alignment horizontal="center"/>
    </xf>
    <xf numFmtId="1" fontId="11" fillId="6" borderId="19" xfId="1" applyNumberFormat="1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8" fillId="6" borderId="18" xfId="0" quotePrefix="1" applyNumberFormat="1" applyFont="1" applyFill="1" applyBorder="1" applyAlignment="1">
      <alignment horizontal="center"/>
    </xf>
    <xf numFmtId="0" fontId="8" fillId="6" borderId="19" xfId="0" quotePrefix="1" applyNumberFormat="1" applyFont="1" applyFill="1" applyBorder="1" applyAlignment="1">
      <alignment horizontal="center"/>
    </xf>
    <xf numFmtId="0" fontId="8" fillId="6" borderId="3" xfId="0" quotePrefix="1" applyNumberFormat="1" applyFont="1" applyFill="1" applyBorder="1" applyAlignment="1">
      <alignment horizontal="center"/>
    </xf>
    <xf numFmtId="0" fontId="8" fillId="6" borderId="6" xfId="0" quotePrefix="1" applyNumberFormat="1" applyFont="1" applyFill="1" applyBorder="1" applyAlignment="1">
      <alignment horizontal="center"/>
    </xf>
    <xf numFmtId="0" fontId="8" fillId="5" borderId="3" xfId="0" quotePrefix="1" applyNumberFormat="1" applyFont="1" applyFill="1" applyBorder="1" applyAlignment="1">
      <alignment horizontal="center"/>
    </xf>
    <xf numFmtId="0" fontId="8" fillId="5" borderId="4" xfId="0" quotePrefix="1" applyNumberFormat="1" applyFont="1" applyFill="1" applyBorder="1" applyAlignment="1">
      <alignment horizontal="center"/>
    </xf>
    <xf numFmtId="0" fontId="8" fillId="6" borderId="4" xfId="0" quotePrefix="1" applyNumberFormat="1" applyFont="1" applyFill="1" applyBorder="1" applyAlignment="1">
      <alignment horizontal="center"/>
    </xf>
    <xf numFmtId="0" fontId="1" fillId="6" borderId="6" xfId="0" quotePrefix="1" applyNumberFormat="1" applyFont="1" applyFill="1" applyBorder="1" applyAlignment="1">
      <alignment horizontal="center"/>
    </xf>
    <xf numFmtId="0" fontId="8" fillId="6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Fill="1" applyBorder="1" applyAlignment="1">
      <alignment horizontal="center" vertical="center"/>
    </xf>
    <xf numFmtId="165" fontId="0" fillId="0" borderId="21" xfId="2" applyNumberFormat="1" applyFont="1" applyFill="1" applyBorder="1" applyAlignment="1">
      <alignment horizontal="center"/>
    </xf>
    <xf numFmtId="165" fontId="0" fillId="0" borderId="24" xfId="2" applyNumberFormat="1" applyFont="1" applyFill="1" applyBorder="1" applyAlignment="1">
      <alignment horizontal="center"/>
    </xf>
    <xf numFmtId="165" fontId="0" fillId="0" borderId="25" xfId="2" applyNumberFormat="1" applyFont="1" applyFill="1" applyBorder="1"/>
    <xf numFmtId="165" fontId="0" fillId="0" borderId="25" xfId="2" applyNumberFormat="1" applyFont="1" applyFill="1" applyBorder="1" applyAlignment="1">
      <alignment horizontal="center"/>
    </xf>
    <xf numFmtId="165" fontId="0" fillId="0" borderId="26" xfId="2" applyNumberFormat="1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" fillId="0" borderId="29" xfId="0" applyFont="1" applyFill="1" applyBorder="1"/>
    <xf numFmtId="0" fontId="0" fillId="0" borderId="25" xfId="0" applyFill="1" applyBorder="1" applyAlignment="1">
      <alignment horizontal="center"/>
    </xf>
    <xf numFmtId="0" fontId="1" fillId="0" borderId="28" xfId="0" quotePrefix="1" applyFont="1" applyFill="1" applyBorder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6">
    <dxf>
      <font>
        <b/>
        <i val="0"/>
        <color theme="6" tint="-0.24994659260841701"/>
        <name val="Cambria"/>
        <scheme val="none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3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stilo de Tabela 1" pivot="0" count="3">
      <tableStyleElement type="wholeTable" dxfId="5"/>
      <tableStyleElement type="firstRowStripe" size="2" dxfId="4"/>
      <tableStyleElement type="secondRowStripe" size="2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1647825</xdr:colOff>
      <xdr:row>30</xdr:row>
      <xdr:rowOff>123824</xdr:rowOff>
    </xdr:from>
    <xdr:to>
      <xdr:col>6</xdr:col>
      <xdr:colOff>257175</xdr:colOff>
      <xdr:row>36</xdr:row>
      <xdr:rowOff>152399</xdr:rowOff>
    </xdr:to>
    <xdr:sp macro="" textlink="">
      <xdr:nvSpPr>
        <xdr:cNvPr id="2" name="Seta para baixo 1"/>
        <xdr:cNvSpPr/>
      </xdr:nvSpPr>
      <xdr:spPr>
        <a:xfrm>
          <a:off x="11534775" y="4981574"/>
          <a:ext cx="390525" cy="1000125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5" sqref="N5"/>
    </sheetView>
  </sheetViews>
  <sheetFormatPr defaultRowHeight="12.75" x14ac:dyDescent="0.2"/>
  <cols>
    <col min="1" max="1" width="15" customWidth="1"/>
    <col min="2" max="2" width="12.85546875" bestFit="1" customWidth="1"/>
    <col min="3" max="3" width="39.42578125" bestFit="1" customWidth="1"/>
    <col min="4" max="4" width="13.42578125" bestFit="1" customWidth="1"/>
    <col min="5" max="5" width="44.42578125" bestFit="1" customWidth="1"/>
    <col min="6" max="6" width="13.5703125" bestFit="1" customWidth="1"/>
    <col min="7" max="7" width="13.42578125" bestFit="1" customWidth="1"/>
    <col min="8" max="8" width="13.5703125" customWidth="1"/>
    <col min="9" max="9" width="13.85546875" customWidth="1"/>
    <col min="10" max="10" width="13.42578125" customWidth="1"/>
    <col min="11" max="11" width="15.42578125" style="7" customWidth="1"/>
    <col min="12" max="12" width="19.28515625" style="7" customWidth="1"/>
    <col min="13" max="13" width="15.85546875" customWidth="1"/>
    <col min="14" max="14" width="15.42578125" customWidth="1"/>
    <col min="15" max="15" width="17.140625" style="1" customWidth="1"/>
    <col min="16" max="16" width="16.85546875" style="2" customWidth="1"/>
    <col min="17" max="17" width="18.7109375" style="2" bestFit="1" customWidth="1"/>
    <col min="18" max="18" width="18.7109375" style="4" bestFit="1" customWidth="1"/>
    <col min="19" max="20" width="17.7109375" style="4" customWidth="1"/>
    <col min="21" max="21" width="25.5703125" style="4" customWidth="1"/>
    <col min="22" max="22" width="18.7109375" style="2" customWidth="1"/>
    <col min="23" max="23" width="18.85546875" style="2" customWidth="1"/>
    <col min="24" max="24" width="18" style="2" bestFit="1" customWidth="1"/>
    <col min="25" max="25" width="19.42578125" style="2" bestFit="1" customWidth="1"/>
    <col min="26" max="26" width="11.42578125" customWidth="1"/>
    <col min="27" max="27" width="31.7109375" bestFit="1" customWidth="1"/>
    <col min="28" max="28" width="4.28515625" bestFit="1" customWidth="1"/>
  </cols>
  <sheetData>
    <row r="1" spans="1:28" s="3" customFormat="1" ht="51.75" thickBot="1" x14ac:dyDescent="0.25">
      <c r="A1" s="28" t="s">
        <v>0</v>
      </c>
      <c r="B1" s="29" t="s">
        <v>3</v>
      </c>
      <c r="C1" s="29" t="s">
        <v>4</v>
      </c>
      <c r="D1" s="29" t="s">
        <v>5</v>
      </c>
      <c r="E1" s="30" t="s">
        <v>81</v>
      </c>
      <c r="F1" s="28" t="s">
        <v>1</v>
      </c>
      <c r="G1" s="28" t="s">
        <v>2</v>
      </c>
      <c r="H1" s="29" t="s">
        <v>60</v>
      </c>
      <c r="I1" s="29" t="s">
        <v>61</v>
      </c>
      <c r="J1" s="31" t="s">
        <v>50</v>
      </c>
      <c r="K1" s="31" t="s">
        <v>46</v>
      </c>
      <c r="L1" s="31" t="s">
        <v>45</v>
      </c>
      <c r="M1" s="32" t="s">
        <v>49</v>
      </c>
      <c r="N1" s="32" t="s">
        <v>51</v>
      </c>
      <c r="O1" s="32" t="s">
        <v>59</v>
      </c>
      <c r="P1" s="32" t="s">
        <v>57</v>
      </c>
      <c r="Q1" s="32" t="s">
        <v>55</v>
      </c>
      <c r="R1" s="32" t="s">
        <v>54</v>
      </c>
      <c r="S1" s="32" t="s">
        <v>114</v>
      </c>
      <c r="T1" s="32" t="s">
        <v>115</v>
      </c>
      <c r="U1" s="32" t="s">
        <v>56</v>
      </c>
      <c r="V1" s="32" t="s">
        <v>52</v>
      </c>
      <c r="W1" s="32" t="s">
        <v>53</v>
      </c>
      <c r="X1" s="32" t="s">
        <v>58</v>
      </c>
      <c r="Y1" s="33" t="s">
        <v>62</v>
      </c>
      <c r="AA1" s="119" t="s">
        <v>120</v>
      </c>
    </row>
    <row r="2" spans="1:28" ht="13.5" thickTop="1" x14ac:dyDescent="0.2">
      <c r="A2" s="34">
        <v>1182</v>
      </c>
      <c r="B2" s="35" t="s">
        <v>6</v>
      </c>
      <c r="C2" s="35" t="s">
        <v>7</v>
      </c>
      <c r="D2" s="35" t="s">
        <v>8</v>
      </c>
      <c r="E2" s="35" t="s">
        <v>125</v>
      </c>
      <c r="F2" s="36">
        <v>70.155270913615823</v>
      </c>
      <c r="G2" s="36">
        <v>116.8972879695129</v>
      </c>
      <c r="H2" s="34">
        <v>31</v>
      </c>
      <c r="I2" s="35">
        <v>29</v>
      </c>
      <c r="J2" s="37">
        <v>95</v>
      </c>
      <c r="K2" s="38">
        <v>320</v>
      </c>
      <c r="L2" s="39">
        <v>0.5</v>
      </c>
      <c r="M2" s="40">
        <v>62</v>
      </c>
      <c r="N2" s="40">
        <v>120</v>
      </c>
      <c r="O2" s="41">
        <v>46</v>
      </c>
      <c r="P2" s="41">
        <v>49.172413793103445</v>
      </c>
      <c r="Q2" s="42">
        <v>1</v>
      </c>
      <c r="R2" s="42">
        <v>2</v>
      </c>
      <c r="S2" s="116">
        <v>1</v>
      </c>
      <c r="T2" s="116">
        <v>3</v>
      </c>
      <c r="U2" s="40">
        <v>4</v>
      </c>
      <c r="V2" s="40">
        <v>3</v>
      </c>
      <c r="W2" s="40">
        <v>2</v>
      </c>
      <c r="X2" s="40">
        <v>25</v>
      </c>
      <c r="Y2" s="44">
        <v>21</v>
      </c>
      <c r="AA2" s="118" t="s">
        <v>116</v>
      </c>
      <c r="AB2" s="146">
        <v>70</v>
      </c>
    </row>
    <row r="3" spans="1:28" x14ac:dyDescent="0.2">
      <c r="A3" s="34">
        <v>1130</v>
      </c>
      <c r="B3" s="35" t="s">
        <v>6</v>
      </c>
      <c r="C3" s="35" t="s">
        <v>7</v>
      </c>
      <c r="D3" s="35" t="s">
        <v>9</v>
      </c>
      <c r="E3" s="35" t="s">
        <v>126</v>
      </c>
      <c r="F3" s="36">
        <v>70.020481051877141</v>
      </c>
      <c r="G3" s="36">
        <v>122.87190292110401</v>
      </c>
      <c r="H3" s="34">
        <v>58</v>
      </c>
      <c r="I3" s="35">
        <v>46</v>
      </c>
      <c r="J3" s="37">
        <v>65</v>
      </c>
      <c r="K3" s="45"/>
      <c r="L3" s="39">
        <v>0.5</v>
      </c>
      <c r="M3" s="40">
        <v>116</v>
      </c>
      <c r="N3" s="40">
        <v>120</v>
      </c>
      <c r="O3" s="41">
        <v>46</v>
      </c>
      <c r="P3" s="41">
        <v>49.172413793103445</v>
      </c>
      <c r="Q3" s="42">
        <v>1</v>
      </c>
      <c r="R3" s="42">
        <v>2</v>
      </c>
      <c r="S3" s="116">
        <v>1</v>
      </c>
      <c r="T3" s="116">
        <v>3</v>
      </c>
      <c r="U3" s="40">
        <v>4</v>
      </c>
      <c r="V3" s="40">
        <v>3</v>
      </c>
      <c r="W3" s="40">
        <v>2</v>
      </c>
      <c r="X3" s="40">
        <v>25</v>
      </c>
      <c r="Y3" s="44">
        <v>21</v>
      </c>
      <c r="AA3" s="118" t="s">
        <v>117</v>
      </c>
      <c r="AB3" s="146">
        <v>30</v>
      </c>
    </row>
    <row r="4" spans="1:28" x14ac:dyDescent="0.2">
      <c r="A4" s="46">
        <v>1169</v>
      </c>
      <c r="B4" s="47" t="s">
        <v>10</v>
      </c>
      <c r="C4" s="47" t="s">
        <v>11</v>
      </c>
      <c r="D4" s="47" t="s">
        <v>8</v>
      </c>
      <c r="E4" s="47" t="s">
        <v>127</v>
      </c>
      <c r="F4" s="48">
        <v>25.819378186017275</v>
      </c>
      <c r="G4" s="48">
        <v>64.923213077868724</v>
      </c>
      <c r="H4" s="46">
        <v>341</v>
      </c>
      <c r="I4" s="47">
        <v>319</v>
      </c>
      <c r="J4" s="49">
        <v>360</v>
      </c>
      <c r="K4" s="49">
        <v>750</v>
      </c>
      <c r="L4" s="50">
        <v>0.48</v>
      </c>
      <c r="M4" s="51">
        <v>710.41666666666674</v>
      </c>
      <c r="N4" s="51">
        <v>700</v>
      </c>
      <c r="O4" s="52">
        <v>319</v>
      </c>
      <c r="P4" s="52">
        <v>335.83870967741939</v>
      </c>
      <c r="Q4" s="53">
        <v>5</v>
      </c>
      <c r="R4" s="53">
        <v>11</v>
      </c>
      <c r="S4" s="117">
        <v>4</v>
      </c>
      <c r="T4" s="117">
        <v>11</v>
      </c>
      <c r="U4" s="51">
        <v>15</v>
      </c>
      <c r="V4" s="51">
        <v>10.5</v>
      </c>
      <c r="W4" s="51">
        <v>6</v>
      </c>
      <c r="X4" s="51">
        <v>92</v>
      </c>
      <c r="Y4" s="55">
        <v>91</v>
      </c>
      <c r="AA4" s="118" t="s">
        <v>118</v>
      </c>
      <c r="AB4" s="146">
        <v>30</v>
      </c>
    </row>
    <row r="5" spans="1:28" x14ac:dyDescent="0.2">
      <c r="A5" s="46">
        <v>1170</v>
      </c>
      <c r="B5" s="47" t="s">
        <v>10</v>
      </c>
      <c r="C5" s="47" t="s">
        <v>11</v>
      </c>
      <c r="D5" s="47" t="s">
        <v>9</v>
      </c>
      <c r="E5" s="47" t="s">
        <v>128</v>
      </c>
      <c r="F5" s="48">
        <v>27.489345327019691</v>
      </c>
      <c r="G5" s="48">
        <v>57.652183325553231</v>
      </c>
      <c r="H5" s="46">
        <v>34</v>
      </c>
      <c r="I5" s="47">
        <v>32</v>
      </c>
      <c r="J5" s="49">
        <v>50</v>
      </c>
      <c r="K5" s="49">
        <v>640</v>
      </c>
      <c r="L5" s="50">
        <v>7.8125E-2</v>
      </c>
      <c r="M5" s="51">
        <v>435.2</v>
      </c>
      <c r="N5" s="51">
        <v>600</v>
      </c>
      <c r="O5" s="52">
        <v>273.42857142857144</v>
      </c>
      <c r="P5" s="52">
        <v>287.86175115207374</v>
      </c>
      <c r="Q5" s="53">
        <v>4</v>
      </c>
      <c r="R5" s="53">
        <v>10</v>
      </c>
      <c r="S5" s="117">
        <v>4</v>
      </c>
      <c r="T5" s="117">
        <v>11</v>
      </c>
      <c r="U5" s="51">
        <v>15</v>
      </c>
      <c r="V5" s="51">
        <v>10.5</v>
      </c>
      <c r="W5" s="51">
        <v>6</v>
      </c>
      <c r="X5" s="51">
        <v>92</v>
      </c>
      <c r="Y5" s="55">
        <v>91</v>
      </c>
      <c r="AA5" s="118" t="s">
        <v>119</v>
      </c>
      <c r="AB5" s="146">
        <v>19</v>
      </c>
    </row>
    <row r="6" spans="1:28" x14ac:dyDescent="0.2">
      <c r="A6" s="34">
        <v>1171</v>
      </c>
      <c r="B6" s="35" t="s">
        <v>12</v>
      </c>
      <c r="C6" s="35" t="s">
        <v>13</v>
      </c>
      <c r="D6" s="35" t="s">
        <v>8</v>
      </c>
      <c r="E6" s="35" t="s">
        <v>129</v>
      </c>
      <c r="F6" s="36">
        <v>58.056701489724219</v>
      </c>
      <c r="G6" s="36">
        <v>116.87318478478562</v>
      </c>
      <c r="H6" s="34">
        <v>155</v>
      </c>
      <c r="I6" s="35">
        <v>153</v>
      </c>
      <c r="J6" s="37">
        <v>120</v>
      </c>
      <c r="K6" s="37">
        <v>250</v>
      </c>
      <c r="L6" s="39">
        <v>0.48</v>
      </c>
      <c r="M6" s="40">
        <v>322.91666666666669</v>
      </c>
      <c r="N6" s="40">
        <v>200</v>
      </c>
      <c r="O6" s="41">
        <v>153</v>
      </c>
      <c r="P6" s="41">
        <v>44.419354838709666</v>
      </c>
      <c r="Q6" s="42">
        <v>2</v>
      </c>
      <c r="R6" s="42">
        <v>1</v>
      </c>
      <c r="S6" s="116">
        <v>2</v>
      </c>
      <c r="T6" s="116">
        <v>2</v>
      </c>
      <c r="U6" s="40">
        <v>4</v>
      </c>
      <c r="V6" s="40">
        <v>2.8</v>
      </c>
      <c r="W6" s="40">
        <v>1</v>
      </c>
      <c r="X6" s="40">
        <v>24</v>
      </c>
      <c r="Y6" s="44">
        <v>22</v>
      </c>
    </row>
    <row r="7" spans="1:28" x14ac:dyDescent="0.2">
      <c r="A7" s="34">
        <v>1174</v>
      </c>
      <c r="B7" s="35" t="s">
        <v>12</v>
      </c>
      <c r="C7" s="35" t="s">
        <v>13</v>
      </c>
      <c r="D7" s="35" t="s">
        <v>9</v>
      </c>
      <c r="E7" s="35" t="s">
        <v>130</v>
      </c>
      <c r="F7" s="36">
        <v>56.120840732939541</v>
      </c>
      <c r="G7" s="36">
        <v>96.443734588935286</v>
      </c>
      <c r="H7" s="34">
        <v>9</v>
      </c>
      <c r="I7" s="35">
        <v>6</v>
      </c>
      <c r="J7" s="37">
        <v>0</v>
      </c>
      <c r="K7" s="37">
        <v>150</v>
      </c>
      <c r="L7" s="39" t="s">
        <v>43</v>
      </c>
      <c r="M7" s="40"/>
      <c r="N7" s="40">
        <v>200</v>
      </c>
      <c r="O7" s="41">
        <v>153</v>
      </c>
      <c r="P7" s="41">
        <v>44.419354838709666</v>
      </c>
      <c r="Q7" s="42">
        <v>2</v>
      </c>
      <c r="R7" s="42">
        <v>1</v>
      </c>
      <c r="S7" s="116">
        <v>2</v>
      </c>
      <c r="T7" s="116">
        <v>2</v>
      </c>
      <c r="U7" s="40">
        <v>4</v>
      </c>
      <c r="V7" s="40">
        <v>2.8</v>
      </c>
      <c r="W7" s="40">
        <v>1</v>
      </c>
      <c r="X7" s="40">
        <v>24</v>
      </c>
      <c r="Y7" s="44">
        <v>22</v>
      </c>
    </row>
    <row r="8" spans="1:28" x14ac:dyDescent="0.2">
      <c r="A8" s="56">
        <v>1132</v>
      </c>
      <c r="B8" s="57" t="s">
        <v>14</v>
      </c>
      <c r="C8" s="57" t="s">
        <v>15</v>
      </c>
      <c r="D8" s="57" t="s">
        <v>8</v>
      </c>
      <c r="E8" s="47" t="s">
        <v>131</v>
      </c>
      <c r="F8" s="58">
        <v>97.45333699695766</v>
      </c>
      <c r="G8" s="58">
        <v>150.91078500925076</v>
      </c>
      <c r="H8" s="46">
        <v>30</v>
      </c>
      <c r="I8" s="47">
        <v>28</v>
      </c>
      <c r="J8" s="59">
        <v>42</v>
      </c>
      <c r="K8" s="59">
        <v>50</v>
      </c>
      <c r="L8" s="60">
        <v>1</v>
      </c>
      <c r="M8" s="61">
        <v>50</v>
      </c>
      <c r="N8" s="61">
        <v>50</v>
      </c>
      <c r="O8" s="52">
        <v>50</v>
      </c>
      <c r="P8" s="52">
        <v>0</v>
      </c>
      <c r="Q8" s="53">
        <v>1</v>
      </c>
      <c r="R8" s="53">
        <v>0</v>
      </c>
      <c r="S8" s="117">
        <v>1</v>
      </c>
      <c r="T8" s="117">
        <v>1</v>
      </c>
      <c r="U8" s="51">
        <v>2</v>
      </c>
      <c r="V8" s="51">
        <v>2</v>
      </c>
      <c r="W8" s="51">
        <v>2</v>
      </c>
      <c r="X8" s="51">
        <v>14</v>
      </c>
      <c r="Y8" s="55">
        <v>14</v>
      </c>
    </row>
    <row r="9" spans="1:28" x14ac:dyDescent="0.2">
      <c r="A9" s="46">
        <v>1131</v>
      </c>
      <c r="B9" s="47" t="s">
        <v>14</v>
      </c>
      <c r="C9" s="47" t="s">
        <v>15</v>
      </c>
      <c r="D9" s="47" t="s">
        <v>9</v>
      </c>
      <c r="E9" s="47" t="s">
        <v>132</v>
      </c>
      <c r="F9" s="48">
        <v>97.664022257551551</v>
      </c>
      <c r="G9" s="48">
        <v>151.64338066340207</v>
      </c>
      <c r="H9" s="46">
        <v>48</v>
      </c>
      <c r="I9" s="47">
        <v>43</v>
      </c>
      <c r="J9" s="49">
        <v>0</v>
      </c>
      <c r="K9" s="49">
        <v>50</v>
      </c>
      <c r="L9" s="50" t="s">
        <v>43</v>
      </c>
      <c r="M9" s="51">
        <v>50</v>
      </c>
      <c r="N9" s="51">
        <v>50</v>
      </c>
      <c r="O9" s="52">
        <v>50</v>
      </c>
      <c r="P9" s="52">
        <v>0</v>
      </c>
      <c r="Q9" s="53">
        <v>1</v>
      </c>
      <c r="R9" s="53">
        <v>0</v>
      </c>
      <c r="S9" s="117">
        <v>1</v>
      </c>
      <c r="T9" s="117">
        <v>1</v>
      </c>
      <c r="U9" s="51">
        <v>2</v>
      </c>
      <c r="V9" s="51">
        <v>2</v>
      </c>
      <c r="W9" s="51">
        <v>2</v>
      </c>
      <c r="X9" s="51">
        <v>14</v>
      </c>
      <c r="Y9" s="55">
        <v>14</v>
      </c>
    </row>
    <row r="10" spans="1:28" x14ac:dyDescent="0.2">
      <c r="A10" s="34">
        <v>1134</v>
      </c>
      <c r="B10" s="35" t="s">
        <v>16</v>
      </c>
      <c r="C10" s="35" t="s">
        <v>17</v>
      </c>
      <c r="D10" s="35" t="s">
        <v>8</v>
      </c>
      <c r="E10" s="35" t="s">
        <v>133</v>
      </c>
      <c r="F10" s="36">
        <v>64.635800080373883</v>
      </c>
      <c r="G10" s="36">
        <v>110.36685064449199</v>
      </c>
      <c r="H10" s="34">
        <v>3</v>
      </c>
      <c r="I10" s="35">
        <v>3</v>
      </c>
      <c r="J10" s="37">
        <v>40</v>
      </c>
      <c r="K10" s="62">
        <v>140</v>
      </c>
      <c r="L10" s="39">
        <v>0.35</v>
      </c>
      <c r="M10" s="63">
        <v>8.5714285714285712</v>
      </c>
      <c r="N10" s="40">
        <v>300</v>
      </c>
      <c r="O10" s="41">
        <v>98</v>
      </c>
      <c r="P10" s="41">
        <v>231</v>
      </c>
      <c r="Q10" s="42">
        <v>1</v>
      </c>
      <c r="R10" s="42">
        <v>8</v>
      </c>
      <c r="S10" s="116">
        <v>2</v>
      </c>
      <c r="T10" s="116">
        <v>8</v>
      </c>
      <c r="U10" s="40">
        <v>10</v>
      </c>
      <c r="V10" s="40">
        <v>8.5</v>
      </c>
      <c r="W10" s="40">
        <v>4</v>
      </c>
      <c r="X10" s="40">
        <v>63</v>
      </c>
      <c r="Y10" s="44">
        <v>25</v>
      </c>
    </row>
    <row r="11" spans="1:28" x14ac:dyDescent="0.2">
      <c r="A11" s="34">
        <v>1133</v>
      </c>
      <c r="B11" s="35" t="s">
        <v>16</v>
      </c>
      <c r="C11" s="35" t="s">
        <v>17</v>
      </c>
      <c r="D11" s="35" t="s">
        <v>9</v>
      </c>
      <c r="E11" s="35" t="s">
        <v>134</v>
      </c>
      <c r="F11" s="36">
        <v>64.093785589560866</v>
      </c>
      <c r="G11" s="36">
        <v>110.60247287400779</v>
      </c>
      <c r="H11" s="34">
        <v>105</v>
      </c>
      <c r="I11" s="35">
        <v>98</v>
      </c>
      <c r="J11" s="37">
        <v>25</v>
      </c>
      <c r="K11" s="45"/>
      <c r="L11" s="64">
        <v>0.35</v>
      </c>
      <c r="M11" s="40">
        <v>300</v>
      </c>
      <c r="N11" s="65">
        <v>300</v>
      </c>
      <c r="O11" s="41">
        <v>98</v>
      </c>
      <c r="P11" s="41">
        <v>231</v>
      </c>
      <c r="Q11" s="42">
        <v>1</v>
      </c>
      <c r="R11" s="42">
        <v>8</v>
      </c>
      <c r="S11" s="116">
        <v>2</v>
      </c>
      <c r="T11" s="116">
        <v>8</v>
      </c>
      <c r="U11" s="40">
        <v>10</v>
      </c>
      <c r="V11" s="40">
        <v>8.5</v>
      </c>
      <c r="W11" s="40">
        <v>4</v>
      </c>
      <c r="X11" s="40">
        <v>63</v>
      </c>
      <c r="Y11" s="44">
        <v>25</v>
      </c>
    </row>
    <row r="12" spans="1:28" x14ac:dyDescent="0.2">
      <c r="A12" s="56">
        <v>1172</v>
      </c>
      <c r="B12" s="57" t="s">
        <v>18</v>
      </c>
      <c r="C12" s="57" t="s">
        <v>19</v>
      </c>
      <c r="D12" s="57" t="s">
        <v>8</v>
      </c>
      <c r="E12" s="47" t="s">
        <v>135</v>
      </c>
      <c r="F12" s="58">
        <v>53.628012676723301</v>
      </c>
      <c r="G12" s="58">
        <v>116.11746867451642</v>
      </c>
      <c r="H12" s="46">
        <v>170</v>
      </c>
      <c r="I12" s="47">
        <v>160</v>
      </c>
      <c r="J12" s="59">
        <v>140</v>
      </c>
      <c r="K12" s="59">
        <v>225</v>
      </c>
      <c r="L12" s="60">
        <v>0.62222222222222223</v>
      </c>
      <c r="M12" s="61">
        <v>273.21428571428572</v>
      </c>
      <c r="N12" s="61">
        <v>250</v>
      </c>
      <c r="O12" s="52">
        <v>160</v>
      </c>
      <c r="P12" s="52">
        <v>75.294117647058812</v>
      </c>
      <c r="Q12" s="53">
        <v>2</v>
      </c>
      <c r="R12" s="53">
        <v>3</v>
      </c>
      <c r="S12" s="117">
        <v>2</v>
      </c>
      <c r="T12" s="117">
        <v>6</v>
      </c>
      <c r="U12" s="51">
        <v>8</v>
      </c>
      <c r="V12" s="51">
        <v>5.6</v>
      </c>
      <c r="W12" s="51">
        <v>2</v>
      </c>
      <c r="X12" s="51">
        <v>48</v>
      </c>
      <c r="Y12" s="55">
        <v>33</v>
      </c>
    </row>
    <row r="13" spans="1:28" x14ac:dyDescent="0.2">
      <c r="A13" s="46">
        <v>1173</v>
      </c>
      <c r="B13" s="47" t="s">
        <v>18</v>
      </c>
      <c r="C13" s="47" t="s">
        <v>19</v>
      </c>
      <c r="D13" s="47" t="s">
        <v>9</v>
      </c>
      <c r="E13" s="47" t="s">
        <v>136</v>
      </c>
      <c r="F13" s="48">
        <v>53.189349711872637</v>
      </c>
      <c r="G13" s="48">
        <v>99.794971593682277</v>
      </c>
      <c r="H13" s="46">
        <v>5</v>
      </c>
      <c r="I13" s="47">
        <v>3</v>
      </c>
      <c r="J13" s="49">
        <v>60</v>
      </c>
      <c r="K13" s="49">
        <v>200</v>
      </c>
      <c r="L13" s="50">
        <v>0.3</v>
      </c>
      <c r="M13" s="51">
        <v>242.85714285714286</v>
      </c>
      <c r="N13" s="51">
        <v>250</v>
      </c>
      <c r="O13" s="52">
        <v>160</v>
      </c>
      <c r="P13" s="52">
        <v>75.294117647058812</v>
      </c>
      <c r="Q13" s="53">
        <v>2</v>
      </c>
      <c r="R13" s="53">
        <v>3</v>
      </c>
      <c r="S13" s="117">
        <v>2</v>
      </c>
      <c r="T13" s="117">
        <v>6</v>
      </c>
      <c r="U13" s="51">
        <v>8</v>
      </c>
      <c r="V13" s="51">
        <v>5.6</v>
      </c>
      <c r="W13" s="51">
        <v>2</v>
      </c>
      <c r="X13" s="51">
        <v>48</v>
      </c>
      <c r="Y13" s="55">
        <v>33</v>
      </c>
    </row>
    <row r="14" spans="1:28" x14ac:dyDescent="0.2">
      <c r="A14" s="66">
        <v>1105</v>
      </c>
      <c r="B14" s="67" t="s">
        <v>20</v>
      </c>
      <c r="C14" s="67" t="s">
        <v>21</v>
      </c>
      <c r="D14" s="68" t="s">
        <v>8</v>
      </c>
      <c r="E14" s="35" t="s">
        <v>137</v>
      </c>
      <c r="F14" s="69">
        <v>12.963724054396152</v>
      </c>
      <c r="G14" s="69">
        <v>33.909024945167559</v>
      </c>
      <c r="H14" s="34">
        <v>122</v>
      </c>
      <c r="I14" s="35">
        <v>120</v>
      </c>
      <c r="J14" s="70">
        <v>150</v>
      </c>
      <c r="K14" s="70">
        <v>440</v>
      </c>
      <c r="L14" s="71">
        <v>0.34090909090909088</v>
      </c>
      <c r="M14" s="63">
        <v>357.86666666666667</v>
      </c>
      <c r="N14" s="63">
        <v>400</v>
      </c>
      <c r="O14" s="41">
        <v>120</v>
      </c>
      <c r="P14" s="41">
        <v>273.44262295081967</v>
      </c>
      <c r="Q14" s="42">
        <v>2</v>
      </c>
      <c r="R14" s="42">
        <v>9</v>
      </c>
      <c r="S14" s="116">
        <v>2</v>
      </c>
      <c r="T14" s="116">
        <v>13</v>
      </c>
      <c r="U14" s="40">
        <v>15</v>
      </c>
      <c r="V14" s="40">
        <v>12.75</v>
      </c>
      <c r="W14" s="40">
        <v>7.5</v>
      </c>
      <c r="X14" s="40">
        <v>95</v>
      </c>
      <c r="Y14" s="44">
        <v>98</v>
      </c>
    </row>
    <row r="15" spans="1:28" x14ac:dyDescent="0.2">
      <c r="A15" s="34">
        <v>1106</v>
      </c>
      <c r="B15" s="35" t="s">
        <v>20</v>
      </c>
      <c r="C15" s="67" t="s">
        <v>21</v>
      </c>
      <c r="D15" s="35" t="s">
        <v>9</v>
      </c>
      <c r="E15" s="35" t="s">
        <v>138</v>
      </c>
      <c r="F15" s="36">
        <v>10.477313309907913</v>
      </c>
      <c r="G15" s="36">
        <v>28.81399698582079</v>
      </c>
      <c r="H15" s="34">
        <v>1</v>
      </c>
      <c r="I15" s="35">
        <v>1</v>
      </c>
      <c r="J15" s="37">
        <v>25</v>
      </c>
      <c r="K15" s="37">
        <v>350</v>
      </c>
      <c r="L15" s="39">
        <v>7.1428571428571425E-2</v>
      </c>
      <c r="M15" s="40">
        <v>284.66666666666669</v>
      </c>
      <c r="N15" s="63">
        <v>400</v>
      </c>
      <c r="O15" s="41">
        <v>120</v>
      </c>
      <c r="P15" s="41">
        <v>273.44262295081967</v>
      </c>
      <c r="Q15" s="42">
        <v>2</v>
      </c>
      <c r="R15" s="42">
        <v>9</v>
      </c>
      <c r="S15" s="116">
        <v>2</v>
      </c>
      <c r="T15" s="116">
        <v>13</v>
      </c>
      <c r="U15" s="40">
        <v>15</v>
      </c>
      <c r="V15" s="40">
        <v>12.75</v>
      </c>
      <c r="W15" s="40">
        <v>7.5</v>
      </c>
      <c r="X15" s="40">
        <v>95</v>
      </c>
      <c r="Y15" s="44">
        <v>98</v>
      </c>
    </row>
    <row r="16" spans="1:28" x14ac:dyDescent="0.2">
      <c r="A16" s="46">
        <v>1136</v>
      </c>
      <c r="B16" s="47" t="s">
        <v>22</v>
      </c>
      <c r="C16" s="47" t="s">
        <v>23</v>
      </c>
      <c r="D16" s="47" t="s">
        <v>8</v>
      </c>
      <c r="E16" s="47" t="s">
        <v>139</v>
      </c>
      <c r="F16" s="48">
        <v>70.366029949858785</v>
      </c>
      <c r="G16" s="48">
        <v>118.41473223556365</v>
      </c>
      <c r="H16" s="46">
        <v>322</v>
      </c>
      <c r="I16" s="47">
        <v>231</v>
      </c>
      <c r="J16" s="49">
        <v>250</v>
      </c>
      <c r="K16" s="72">
        <v>300</v>
      </c>
      <c r="L16" s="50">
        <v>0.83333333333333337</v>
      </c>
      <c r="M16" s="51">
        <v>386.4</v>
      </c>
      <c r="N16" s="51">
        <v>400</v>
      </c>
      <c r="O16" s="52">
        <v>231</v>
      </c>
      <c r="P16" s="52">
        <v>171.45652173913044</v>
      </c>
      <c r="Q16" s="53">
        <v>3</v>
      </c>
      <c r="R16" s="53">
        <v>6</v>
      </c>
      <c r="S16" s="117">
        <v>3</v>
      </c>
      <c r="T16" s="117">
        <v>8</v>
      </c>
      <c r="U16" s="51">
        <v>11</v>
      </c>
      <c r="V16" s="51">
        <v>9.35</v>
      </c>
      <c r="W16" s="51">
        <v>5.5</v>
      </c>
      <c r="X16" s="51">
        <v>70</v>
      </c>
      <c r="Y16" s="55">
        <v>76</v>
      </c>
    </row>
    <row r="17" spans="1:25" x14ac:dyDescent="0.2">
      <c r="A17" s="46">
        <v>1135</v>
      </c>
      <c r="B17" s="47" t="s">
        <v>22</v>
      </c>
      <c r="C17" s="47" t="s">
        <v>23</v>
      </c>
      <c r="D17" s="47" t="s">
        <v>9</v>
      </c>
      <c r="E17" s="47" t="s">
        <v>140</v>
      </c>
      <c r="F17" s="48">
        <v>69.594410894438624</v>
      </c>
      <c r="G17" s="48">
        <v>118.5367344640018</v>
      </c>
      <c r="H17" s="46">
        <v>249</v>
      </c>
      <c r="I17" s="47">
        <v>200</v>
      </c>
      <c r="J17" s="49">
        <v>110</v>
      </c>
      <c r="K17" s="73">
        <v>300</v>
      </c>
      <c r="L17" s="50">
        <v>0.36666666666666664</v>
      </c>
      <c r="M17" s="51">
        <v>679.09090909090912</v>
      </c>
      <c r="N17" s="51">
        <v>400</v>
      </c>
      <c r="O17" s="74">
        <v>231</v>
      </c>
      <c r="P17" s="52">
        <v>171.45652173913044</v>
      </c>
      <c r="Q17" s="53">
        <v>3</v>
      </c>
      <c r="R17" s="53">
        <v>6</v>
      </c>
      <c r="S17" s="117">
        <v>3</v>
      </c>
      <c r="T17" s="117">
        <v>8</v>
      </c>
      <c r="U17" s="51">
        <v>11</v>
      </c>
      <c r="V17" s="51">
        <v>9.35</v>
      </c>
      <c r="W17" s="51">
        <v>5.5</v>
      </c>
      <c r="X17" s="51">
        <v>70</v>
      </c>
      <c r="Y17" s="55">
        <v>76</v>
      </c>
    </row>
    <row r="18" spans="1:25" x14ac:dyDescent="0.2">
      <c r="A18" s="66">
        <v>1125</v>
      </c>
      <c r="B18" s="67" t="s">
        <v>24</v>
      </c>
      <c r="C18" s="75" t="s">
        <v>25</v>
      </c>
      <c r="D18" s="75" t="s">
        <v>8</v>
      </c>
      <c r="E18" s="35" t="s">
        <v>141</v>
      </c>
      <c r="F18" s="69">
        <v>32.520547659602016</v>
      </c>
      <c r="G18" s="69">
        <v>72.769172392945194</v>
      </c>
      <c r="H18" s="34">
        <v>246</v>
      </c>
      <c r="I18" s="35">
        <v>203</v>
      </c>
      <c r="J18" s="70">
        <v>100</v>
      </c>
      <c r="K18" s="70">
        <v>500</v>
      </c>
      <c r="L18" s="71">
        <v>0.35</v>
      </c>
      <c r="M18" s="63">
        <v>702.85714285714289</v>
      </c>
      <c r="N18" s="63">
        <v>500</v>
      </c>
      <c r="O18" s="76">
        <v>140</v>
      </c>
      <c r="P18" s="41">
        <v>209.60162601626018</v>
      </c>
      <c r="Q18" s="42">
        <v>2</v>
      </c>
      <c r="R18" s="42">
        <v>7</v>
      </c>
      <c r="S18" s="116">
        <v>2</v>
      </c>
      <c r="T18" s="116">
        <v>11</v>
      </c>
      <c r="U18" s="40">
        <v>13</v>
      </c>
      <c r="V18" s="40">
        <v>11.049999999999999</v>
      </c>
      <c r="W18" s="40">
        <v>11.049999999999999</v>
      </c>
      <c r="X18" s="40">
        <v>87</v>
      </c>
      <c r="Y18" s="44">
        <v>86</v>
      </c>
    </row>
    <row r="19" spans="1:25" x14ac:dyDescent="0.2">
      <c r="A19" s="34">
        <v>1126</v>
      </c>
      <c r="B19" s="35" t="s">
        <v>24</v>
      </c>
      <c r="C19" s="77" t="s">
        <v>25</v>
      </c>
      <c r="D19" s="77" t="s">
        <v>9</v>
      </c>
      <c r="E19" s="35" t="s">
        <v>142</v>
      </c>
      <c r="F19" s="36">
        <v>31.908667098265141</v>
      </c>
      <c r="G19" s="36">
        <v>62.637523787823461</v>
      </c>
      <c r="H19" s="34">
        <v>85</v>
      </c>
      <c r="I19" s="35">
        <v>81</v>
      </c>
      <c r="J19" s="37">
        <v>40</v>
      </c>
      <c r="K19" s="37">
        <v>500</v>
      </c>
      <c r="L19" s="71">
        <v>0.35</v>
      </c>
      <c r="M19" s="63">
        <v>242.85714285714286</v>
      </c>
      <c r="N19" s="40">
        <v>500</v>
      </c>
      <c r="O19" s="76">
        <v>140</v>
      </c>
      <c r="P19" s="41">
        <v>209.60162601626018</v>
      </c>
      <c r="Q19" s="42">
        <v>2</v>
      </c>
      <c r="R19" s="42">
        <v>7</v>
      </c>
      <c r="S19" s="116">
        <v>2</v>
      </c>
      <c r="T19" s="116">
        <v>11</v>
      </c>
      <c r="U19" s="40">
        <v>13</v>
      </c>
      <c r="V19" s="40">
        <v>11.049999999999999</v>
      </c>
      <c r="W19" s="40">
        <v>11.049999999999999</v>
      </c>
      <c r="X19" s="40">
        <v>87</v>
      </c>
      <c r="Y19" s="44">
        <v>86</v>
      </c>
    </row>
    <row r="20" spans="1:25" x14ac:dyDescent="0.2">
      <c r="A20" s="46">
        <v>1056</v>
      </c>
      <c r="B20" s="47" t="s">
        <v>26</v>
      </c>
      <c r="C20" s="78" t="s">
        <v>27</v>
      </c>
      <c r="D20" s="78" t="s">
        <v>8</v>
      </c>
      <c r="E20" s="47" t="s">
        <v>143</v>
      </c>
      <c r="F20" s="48">
        <v>21.60318510606885</v>
      </c>
      <c r="G20" s="48">
        <v>54.76528370380403</v>
      </c>
      <c r="H20" s="46">
        <v>503</v>
      </c>
      <c r="I20" s="47">
        <v>502</v>
      </c>
      <c r="J20" s="49">
        <v>570</v>
      </c>
      <c r="K20" s="49">
        <v>1600</v>
      </c>
      <c r="L20" s="60">
        <v>0.35</v>
      </c>
      <c r="M20" s="61">
        <v>1437.1428571428573</v>
      </c>
      <c r="N20" s="51">
        <v>1400</v>
      </c>
      <c r="O20" s="79">
        <v>502</v>
      </c>
      <c r="P20" s="52">
        <v>895.21669980119282</v>
      </c>
      <c r="Q20" s="53">
        <v>7</v>
      </c>
      <c r="R20" s="53">
        <v>30</v>
      </c>
      <c r="S20" s="117">
        <v>7</v>
      </c>
      <c r="T20" s="117">
        <v>35</v>
      </c>
      <c r="U20" s="51">
        <v>42</v>
      </c>
      <c r="V20" s="51">
        <v>35.699999999999996</v>
      </c>
      <c r="W20" s="51">
        <v>35.699999999999996</v>
      </c>
      <c r="X20" s="51">
        <v>281</v>
      </c>
      <c r="Y20" s="55">
        <v>220</v>
      </c>
    </row>
    <row r="21" spans="1:25" x14ac:dyDescent="0.2">
      <c r="A21" s="46">
        <v>1057</v>
      </c>
      <c r="B21" s="47" t="s">
        <v>26</v>
      </c>
      <c r="C21" s="78" t="s">
        <v>27</v>
      </c>
      <c r="D21" s="78" t="s">
        <v>9</v>
      </c>
      <c r="E21" s="47" t="s">
        <v>144</v>
      </c>
      <c r="F21" s="48">
        <v>20.894241540692747</v>
      </c>
      <c r="G21" s="48">
        <v>45.739331259454289</v>
      </c>
      <c r="H21" s="46">
        <v>39</v>
      </c>
      <c r="I21" s="47">
        <v>39</v>
      </c>
      <c r="J21" s="49">
        <v>90</v>
      </c>
      <c r="K21" s="49">
        <v>1600</v>
      </c>
      <c r="L21" s="60">
        <v>0.35</v>
      </c>
      <c r="M21" s="61">
        <v>111.42857142857143</v>
      </c>
      <c r="N21" s="51">
        <v>1400</v>
      </c>
      <c r="O21" s="79">
        <v>502</v>
      </c>
      <c r="P21" s="52">
        <v>895.21669980119282</v>
      </c>
      <c r="Q21" s="53">
        <v>7</v>
      </c>
      <c r="R21" s="53">
        <v>30</v>
      </c>
      <c r="S21" s="117">
        <v>7</v>
      </c>
      <c r="T21" s="117">
        <v>35</v>
      </c>
      <c r="U21" s="51">
        <v>42</v>
      </c>
      <c r="V21" s="51">
        <v>35.699999999999996</v>
      </c>
      <c r="W21" s="51">
        <v>35.699999999999996</v>
      </c>
      <c r="X21" s="51">
        <v>281</v>
      </c>
      <c r="Y21" s="55">
        <v>220</v>
      </c>
    </row>
    <row r="22" spans="1:25" x14ac:dyDescent="0.2">
      <c r="A22" s="34">
        <v>1058</v>
      </c>
      <c r="B22" s="35" t="s">
        <v>28</v>
      </c>
      <c r="C22" s="77" t="s">
        <v>29</v>
      </c>
      <c r="D22" s="77" t="s">
        <v>8</v>
      </c>
      <c r="E22" s="35" t="s">
        <v>145</v>
      </c>
      <c r="F22" s="36">
        <v>30.025772299151868</v>
      </c>
      <c r="G22" s="36">
        <v>68.90133661760818</v>
      </c>
      <c r="H22" s="34">
        <v>50</v>
      </c>
      <c r="I22" s="35">
        <v>45</v>
      </c>
      <c r="J22" s="37" t="s">
        <v>43</v>
      </c>
      <c r="K22" s="37">
        <v>60</v>
      </c>
      <c r="L22" s="71">
        <v>0.35</v>
      </c>
      <c r="M22" s="63">
        <v>142.85714285714286</v>
      </c>
      <c r="N22" s="43">
        <v>130</v>
      </c>
      <c r="O22" s="76">
        <v>45</v>
      </c>
      <c r="P22" s="41">
        <v>72</v>
      </c>
      <c r="Q22" s="42">
        <v>1</v>
      </c>
      <c r="R22" s="42">
        <v>2</v>
      </c>
      <c r="S22" s="116">
        <v>1</v>
      </c>
      <c r="T22" s="116">
        <v>2</v>
      </c>
      <c r="U22" s="40">
        <v>3</v>
      </c>
      <c r="V22" s="40">
        <v>2.5499999999999998</v>
      </c>
      <c r="W22" s="40">
        <v>2.5499999999999998</v>
      </c>
      <c r="X22" s="40">
        <v>20</v>
      </c>
      <c r="Y22" s="44"/>
    </row>
    <row r="23" spans="1:25" x14ac:dyDescent="0.2">
      <c r="A23" s="34">
        <v>1059</v>
      </c>
      <c r="B23" s="35" t="s">
        <v>28</v>
      </c>
      <c r="C23" s="77" t="s">
        <v>29</v>
      </c>
      <c r="D23" s="77" t="s">
        <v>9</v>
      </c>
      <c r="E23" s="35" t="s">
        <v>146</v>
      </c>
      <c r="F23" s="36">
        <v>35.805208695586771</v>
      </c>
      <c r="G23" s="36">
        <v>77.337720188587213</v>
      </c>
      <c r="H23" s="34">
        <v>1</v>
      </c>
      <c r="I23" s="35">
        <v>1</v>
      </c>
      <c r="J23" s="37" t="s">
        <v>43</v>
      </c>
      <c r="K23" s="37">
        <v>60</v>
      </c>
      <c r="L23" s="71">
        <v>0.35</v>
      </c>
      <c r="M23" s="63">
        <v>2.8571428571428572</v>
      </c>
      <c r="N23" s="43">
        <v>130</v>
      </c>
      <c r="O23" s="76">
        <v>45</v>
      </c>
      <c r="P23" s="26">
        <v>72</v>
      </c>
      <c r="Q23" s="42">
        <v>1</v>
      </c>
      <c r="R23" s="42">
        <v>2</v>
      </c>
      <c r="S23" s="116">
        <v>1</v>
      </c>
      <c r="T23" s="116">
        <v>2</v>
      </c>
      <c r="U23" s="40">
        <v>3</v>
      </c>
      <c r="V23" s="40">
        <v>2.5499999999999998</v>
      </c>
      <c r="W23" s="40">
        <v>2.5499999999999998</v>
      </c>
      <c r="X23" s="40">
        <v>20</v>
      </c>
      <c r="Y23" s="44"/>
    </row>
    <row r="24" spans="1:25" x14ac:dyDescent="0.2">
      <c r="A24" s="46">
        <v>1127</v>
      </c>
      <c r="B24" s="47" t="s">
        <v>30</v>
      </c>
      <c r="C24" s="78" t="s">
        <v>31</v>
      </c>
      <c r="D24" s="78" t="s">
        <v>8</v>
      </c>
      <c r="E24" s="47" t="s">
        <v>147</v>
      </c>
      <c r="F24" s="48">
        <v>37.279260796029121</v>
      </c>
      <c r="G24" s="48">
        <v>86.370593015636729</v>
      </c>
      <c r="H24" s="46">
        <v>91</v>
      </c>
      <c r="I24" s="47">
        <v>64</v>
      </c>
      <c r="J24" s="49" t="s">
        <v>43</v>
      </c>
      <c r="K24" s="49">
        <v>100</v>
      </c>
      <c r="L24" s="60">
        <v>0.35</v>
      </c>
      <c r="M24" s="61">
        <v>260</v>
      </c>
      <c r="N24" s="54">
        <v>290</v>
      </c>
      <c r="O24" s="79">
        <v>64</v>
      </c>
      <c r="P24" s="52">
        <v>139.95604395604394</v>
      </c>
      <c r="Q24" s="53">
        <v>1</v>
      </c>
      <c r="R24" s="53">
        <v>5</v>
      </c>
      <c r="S24" s="117">
        <v>1</v>
      </c>
      <c r="T24" s="117">
        <v>4</v>
      </c>
      <c r="U24" s="51">
        <v>5</v>
      </c>
      <c r="V24" s="51">
        <v>3.5</v>
      </c>
      <c r="W24" s="51">
        <v>1.5</v>
      </c>
      <c r="X24" s="51">
        <v>30</v>
      </c>
      <c r="Y24" s="55"/>
    </row>
    <row r="25" spans="1:25" x14ac:dyDescent="0.2">
      <c r="A25" s="46">
        <v>1128</v>
      </c>
      <c r="B25" s="47" t="s">
        <v>30</v>
      </c>
      <c r="C25" s="78" t="s">
        <v>31</v>
      </c>
      <c r="D25" s="78" t="s">
        <v>9</v>
      </c>
      <c r="E25" s="47" t="s">
        <v>148</v>
      </c>
      <c r="F25" s="48">
        <v>44.265553014352918</v>
      </c>
      <c r="G25" s="48">
        <v>93.146947737446155</v>
      </c>
      <c r="H25" s="46">
        <v>20</v>
      </c>
      <c r="I25" s="47">
        <v>17</v>
      </c>
      <c r="J25" s="49" t="s">
        <v>43</v>
      </c>
      <c r="K25" s="49">
        <v>100</v>
      </c>
      <c r="L25" s="60">
        <v>0.35</v>
      </c>
      <c r="M25" s="61">
        <v>57.142857142857146</v>
      </c>
      <c r="N25" s="54">
        <v>290</v>
      </c>
      <c r="O25" s="79">
        <v>64</v>
      </c>
      <c r="P25" s="25">
        <v>139.95604395604394</v>
      </c>
      <c r="Q25" s="53">
        <v>1</v>
      </c>
      <c r="R25" s="53">
        <v>5</v>
      </c>
      <c r="S25" s="117">
        <v>1</v>
      </c>
      <c r="T25" s="117">
        <v>4</v>
      </c>
      <c r="U25" s="51">
        <v>5</v>
      </c>
      <c r="V25" s="51">
        <v>3.5</v>
      </c>
      <c r="W25" s="51">
        <v>1.5</v>
      </c>
      <c r="X25" s="51">
        <v>30</v>
      </c>
      <c r="Y25" s="55"/>
    </row>
    <row r="26" spans="1:25" x14ac:dyDescent="0.2">
      <c r="A26" s="66">
        <v>1137</v>
      </c>
      <c r="B26" s="75" t="s">
        <v>32</v>
      </c>
      <c r="C26" s="75" t="s">
        <v>33</v>
      </c>
      <c r="D26" s="75" t="s">
        <v>8</v>
      </c>
      <c r="E26" s="35" t="s">
        <v>149</v>
      </c>
      <c r="F26" s="69">
        <v>16.519886538386345</v>
      </c>
      <c r="G26" s="69">
        <v>41.906455009856401</v>
      </c>
      <c r="H26" s="34">
        <v>310</v>
      </c>
      <c r="I26" s="35">
        <v>296</v>
      </c>
      <c r="J26" s="70">
        <v>400</v>
      </c>
      <c r="K26" s="70">
        <v>2100</v>
      </c>
      <c r="L26" s="71">
        <v>0.19047619047619047</v>
      </c>
      <c r="M26" s="63">
        <v>1627.5</v>
      </c>
      <c r="N26" s="63">
        <v>1500</v>
      </c>
      <c r="O26" s="76">
        <v>296</v>
      </c>
      <c r="P26" s="76">
        <v>1136.258064516129</v>
      </c>
      <c r="Q26" s="42">
        <v>4</v>
      </c>
      <c r="R26" s="42">
        <v>38</v>
      </c>
      <c r="S26" s="116">
        <v>6</v>
      </c>
      <c r="T26" s="116">
        <v>38</v>
      </c>
      <c r="U26" s="40">
        <v>44</v>
      </c>
      <c r="V26" s="40">
        <v>37.4</v>
      </c>
      <c r="W26" s="40">
        <v>17.600000000000001</v>
      </c>
      <c r="X26" s="40">
        <v>275</v>
      </c>
      <c r="Y26" s="44">
        <v>390</v>
      </c>
    </row>
    <row r="27" spans="1:25" x14ac:dyDescent="0.2">
      <c r="A27" s="34">
        <v>1101</v>
      </c>
      <c r="B27" s="77" t="s">
        <v>32</v>
      </c>
      <c r="C27" s="77" t="s">
        <v>33</v>
      </c>
      <c r="D27" s="77" t="s">
        <v>9</v>
      </c>
      <c r="E27" s="35" t="s">
        <v>150</v>
      </c>
      <c r="F27" s="36">
        <v>16.04170648381114</v>
      </c>
      <c r="G27" s="36">
        <v>41.624230426124171</v>
      </c>
      <c r="H27" s="34">
        <v>7</v>
      </c>
      <c r="I27" s="35">
        <v>6</v>
      </c>
      <c r="J27" s="37">
        <v>320</v>
      </c>
      <c r="K27" s="37">
        <v>2100</v>
      </c>
      <c r="L27" s="39">
        <v>0.15238095238095239</v>
      </c>
      <c r="M27" s="63" t="s">
        <v>43</v>
      </c>
      <c r="N27" s="40">
        <v>1500</v>
      </c>
      <c r="O27" s="41">
        <v>296</v>
      </c>
      <c r="P27" s="41">
        <v>1136.258064516129</v>
      </c>
      <c r="Q27" s="42">
        <v>4</v>
      </c>
      <c r="R27" s="42">
        <v>38</v>
      </c>
      <c r="S27" s="116">
        <v>6</v>
      </c>
      <c r="T27" s="116">
        <v>38</v>
      </c>
      <c r="U27" s="40">
        <v>44</v>
      </c>
      <c r="V27" s="40">
        <v>37.4</v>
      </c>
      <c r="W27" s="40">
        <v>17.600000000000001</v>
      </c>
      <c r="X27" s="40">
        <v>275</v>
      </c>
      <c r="Y27" s="44">
        <v>390</v>
      </c>
    </row>
    <row r="28" spans="1:25" x14ac:dyDescent="0.2">
      <c r="A28" s="56">
        <v>1196</v>
      </c>
      <c r="B28" s="144" t="s">
        <v>34</v>
      </c>
      <c r="C28" s="144" t="s">
        <v>35</v>
      </c>
      <c r="D28" s="144" t="s">
        <v>8</v>
      </c>
      <c r="E28" s="47" t="s">
        <v>151</v>
      </c>
      <c r="F28" s="58">
        <v>16.720407405635342</v>
      </c>
      <c r="G28" s="58">
        <v>42.146308779210919</v>
      </c>
      <c r="H28" s="46">
        <v>300</v>
      </c>
      <c r="I28" s="47">
        <v>293</v>
      </c>
      <c r="J28" s="59">
        <v>360</v>
      </c>
      <c r="K28" s="59">
        <v>1600</v>
      </c>
      <c r="L28" s="60">
        <v>0.22500000000000001</v>
      </c>
      <c r="M28" s="61">
        <v>1333.3333333333333</v>
      </c>
      <c r="N28" s="61">
        <v>1500</v>
      </c>
      <c r="O28" s="79">
        <v>293</v>
      </c>
      <c r="P28" s="79">
        <v>1172</v>
      </c>
      <c r="Q28" s="53">
        <v>4</v>
      </c>
      <c r="R28" s="53">
        <v>39</v>
      </c>
      <c r="S28" s="117">
        <v>6</v>
      </c>
      <c r="T28" s="117">
        <v>30</v>
      </c>
      <c r="U28" s="51">
        <v>36</v>
      </c>
      <c r="V28" s="51">
        <v>30.599999999999998</v>
      </c>
      <c r="W28" s="51">
        <v>14.4</v>
      </c>
      <c r="X28" s="51">
        <v>225</v>
      </c>
      <c r="Y28" s="55">
        <v>284</v>
      </c>
    </row>
    <row r="29" spans="1:25" x14ac:dyDescent="0.2">
      <c r="A29" s="46">
        <v>1197</v>
      </c>
      <c r="B29" s="78" t="s">
        <v>34</v>
      </c>
      <c r="C29" s="78" t="s">
        <v>35</v>
      </c>
      <c r="D29" s="78" t="s">
        <v>9</v>
      </c>
      <c r="E29" s="47" t="s">
        <v>152</v>
      </c>
      <c r="F29" s="48">
        <v>16.205164715414867</v>
      </c>
      <c r="G29" s="48">
        <v>40.648984258861425</v>
      </c>
      <c r="H29" s="46">
        <v>1</v>
      </c>
      <c r="I29" s="47">
        <v>0</v>
      </c>
      <c r="J29" s="49">
        <v>100</v>
      </c>
      <c r="K29" s="49">
        <v>1600</v>
      </c>
      <c r="L29" s="50">
        <v>6.25E-2</v>
      </c>
      <c r="M29" s="51" t="s">
        <v>43</v>
      </c>
      <c r="N29" s="51">
        <v>1500</v>
      </c>
      <c r="O29" s="52">
        <v>293</v>
      </c>
      <c r="P29" s="52">
        <v>1172</v>
      </c>
      <c r="Q29" s="53">
        <v>4</v>
      </c>
      <c r="R29" s="53">
        <v>39</v>
      </c>
      <c r="S29" s="117">
        <v>6</v>
      </c>
      <c r="T29" s="117">
        <v>30</v>
      </c>
      <c r="U29" s="51">
        <v>36</v>
      </c>
      <c r="V29" s="51">
        <v>30.599999999999998</v>
      </c>
      <c r="W29" s="51">
        <v>14.4</v>
      </c>
      <c r="X29" s="51">
        <v>225</v>
      </c>
      <c r="Y29" s="55">
        <v>284</v>
      </c>
    </row>
    <row r="30" spans="1:25" x14ac:dyDescent="0.2">
      <c r="A30" s="66">
        <v>1176</v>
      </c>
      <c r="B30" s="75" t="s">
        <v>36</v>
      </c>
      <c r="C30" s="75" t="s">
        <v>37</v>
      </c>
      <c r="D30" s="75" t="s">
        <v>8</v>
      </c>
      <c r="E30" s="35" t="s">
        <v>153</v>
      </c>
      <c r="F30" s="69">
        <v>17.224696503952146</v>
      </c>
      <c r="G30" s="69">
        <v>43.507952859784879</v>
      </c>
      <c r="H30" s="34">
        <v>1029</v>
      </c>
      <c r="I30" s="35">
        <v>975</v>
      </c>
      <c r="J30" s="70">
        <v>1200</v>
      </c>
      <c r="K30" s="70">
        <v>4500</v>
      </c>
      <c r="L30" s="71">
        <v>0.25</v>
      </c>
      <c r="M30" s="63">
        <v>4116</v>
      </c>
      <c r="N30" s="63">
        <v>3300</v>
      </c>
      <c r="O30" s="41">
        <v>975</v>
      </c>
      <c r="P30" s="41">
        <v>2151.8221574344025</v>
      </c>
      <c r="Q30" s="42">
        <v>14</v>
      </c>
      <c r="R30" s="42">
        <v>72</v>
      </c>
      <c r="S30" s="116">
        <v>14</v>
      </c>
      <c r="T30" s="116">
        <v>72</v>
      </c>
      <c r="U30" s="40">
        <v>86</v>
      </c>
      <c r="V30" s="40">
        <v>73.099999999999994</v>
      </c>
      <c r="W30" s="40">
        <v>34.4</v>
      </c>
      <c r="X30" s="40">
        <v>538</v>
      </c>
      <c r="Y30" s="44">
        <v>603</v>
      </c>
    </row>
    <row r="31" spans="1:25" x14ac:dyDescent="0.2">
      <c r="A31" s="34">
        <v>1165</v>
      </c>
      <c r="B31" s="77" t="s">
        <v>36</v>
      </c>
      <c r="C31" s="77" t="s">
        <v>37</v>
      </c>
      <c r="D31" s="77" t="s">
        <v>9</v>
      </c>
      <c r="E31" s="35" t="s">
        <v>154</v>
      </c>
      <c r="F31" s="36">
        <v>16.556007778272033</v>
      </c>
      <c r="G31" s="36">
        <v>42.19488071735416</v>
      </c>
      <c r="H31" s="34">
        <v>213</v>
      </c>
      <c r="I31" s="35">
        <v>201</v>
      </c>
      <c r="J31" s="37">
        <v>500</v>
      </c>
      <c r="K31" s="37">
        <v>4500</v>
      </c>
      <c r="L31" s="39">
        <v>0.1111111111111111</v>
      </c>
      <c r="M31" s="40">
        <v>1917</v>
      </c>
      <c r="N31" s="40">
        <v>3300</v>
      </c>
      <c r="O31" s="41">
        <v>975</v>
      </c>
      <c r="P31" s="41">
        <v>2151.8221574344025</v>
      </c>
      <c r="Q31" s="42">
        <v>14</v>
      </c>
      <c r="R31" s="42">
        <v>72</v>
      </c>
      <c r="S31" s="116">
        <v>14</v>
      </c>
      <c r="T31" s="116">
        <v>72</v>
      </c>
      <c r="U31" s="40">
        <v>86</v>
      </c>
      <c r="V31" s="40">
        <v>73.099999999999994</v>
      </c>
      <c r="W31" s="40">
        <v>34.4</v>
      </c>
      <c r="X31" s="40">
        <v>538</v>
      </c>
      <c r="Y31" s="44">
        <v>603</v>
      </c>
    </row>
    <row r="32" spans="1:25" s="12" customFormat="1" x14ac:dyDescent="0.2">
      <c r="A32" s="56">
        <v>1181</v>
      </c>
      <c r="B32" s="144" t="s">
        <v>38</v>
      </c>
      <c r="C32" s="144" t="s">
        <v>39</v>
      </c>
      <c r="D32" s="144" t="s">
        <v>8</v>
      </c>
      <c r="E32" s="47" t="s">
        <v>155</v>
      </c>
      <c r="F32" s="58">
        <v>21.593365903012455</v>
      </c>
      <c r="G32" s="58">
        <v>51.724500049171702</v>
      </c>
      <c r="H32" s="46">
        <v>843</v>
      </c>
      <c r="I32" s="47">
        <v>727</v>
      </c>
      <c r="J32" s="59">
        <v>1380</v>
      </c>
      <c r="K32" s="59">
        <v>2400</v>
      </c>
      <c r="L32" s="60">
        <v>0.57499999999999996</v>
      </c>
      <c r="M32" s="61">
        <v>1466.0869565217392</v>
      </c>
      <c r="N32" s="61">
        <v>1500</v>
      </c>
      <c r="O32" s="79">
        <v>727</v>
      </c>
      <c r="P32" s="52">
        <v>566.59430604982208</v>
      </c>
      <c r="Q32" s="53">
        <v>10</v>
      </c>
      <c r="R32" s="53">
        <v>19</v>
      </c>
      <c r="S32" s="117">
        <v>12</v>
      </c>
      <c r="T32" s="117">
        <v>34</v>
      </c>
      <c r="U32" s="51">
        <v>46</v>
      </c>
      <c r="V32" s="51">
        <v>39.1</v>
      </c>
      <c r="W32" s="51">
        <v>23</v>
      </c>
      <c r="X32" s="51">
        <v>292</v>
      </c>
      <c r="Y32" s="55">
        <v>360</v>
      </c>
    </row>
    <row r="33" spans="1:25" s="12" customFormat="1" x14ac:dyDescent="0.2">
      <c r="A33" s="46">
        <v>1102</v>
      </c>
      <c r="B33" s="78" t="s">
        <v>38</v>
      </c>
      <c r="C33" s="78" t="s">
        <v>39</v>
      </c>
      <c r="D33" s="78" t="s">
        <v>9</v>
      </c>
      <c r="E33" s="47" t="s">
        <v>156</v>
      </c>
      <c r="F33" s="48">
        <v>20.831320270895958</v>
      </c>
      <c r="G33" s="48">
        <v>49.993599201951696</v>
      </c>
      <c r="H33" s="46">
        <v>532</v>
      </c>
      <c r="I33" s="47">
        <v>491</v>
      </c>
      <c r="J33" s="49">
        <v>280</v>
      </c>
      <c r="K33" s="49">
        <v>2400</v>
      </c>
      <c r="L33" s="80">
        <v>0.11666666666666667</v>
      </c>
      <c r="M33" s="51"/>
      <c r="N33" s="51">
        <v>1500</v>
      </c>
      <c r="O33" s="52">
        <v>727</v>
      </c>
      <c r="P33" s="52">
        <v>566.59430604982208</v>
      </c>
      <c r="Q33" s="53">
        <v>10</v>
      </c>
      <c r="R33" s="53">
        <v>19</v>
      </c>
      <c r="S33" s="117">
        <v>12</v>
      </c>
      <c r="T33" s="117">
        <v>34</v>
      </c>
      <c r="U33" s="51">
        <v>46</v>
      </c>
      <c r="V33" s="51">
        <v>39.1</v>
      </c>
      <c r="W33" s="51">
        <v>23</v>
      </c>
      <c r="X33" s="51">
        <v>292</v>
      </c>
      <c r="Y33" s="55">
        <v>360</v>
      </c>
    </row>
    <row r="34" spans="1:25" s="12" customFormat="1" x14ac:dyDescent="0.2">
      <c r="A34" s="66">
        <v>1198</v>
      </c>
      <c r="B34" s="75" t="s">
        <v>40</v>
      </c>
      <c r="C34" s="75" t="s">
        <v>41</v>
      </c>
      <c r="D34" s="75" t="s">
        <v>8</v>
      </c>
      <c r="E34" s="35" t="s">
        <v>157</v>
      </c>
      <c r="F34" s="69">
        <v>19.622660296037793</v>
      </c>
      <c r="G34" s="69">
        <v>48.945335436346276</v>
      </c>
      <c r="H34" s="34">
        <v>117</v>
      </c>
      <c r="I34" s="35">
        <v>116</v>
      </c>
      <c r="J34" s="70">
        <v>200</v>
      </c>
      <c r="K34" s="70">
        <v>850</v>
      </c>
      <c r="L34" s="71">
        <v>0.23529411764705882</v>
      </c>
      <c r="M34" s="63">
        <v>497.25</v>
      </c>
      <c r="N34" s="63">
        <v>450</v>
      </c>
      <c r="O34" s="76">
        <v>116</v>
      </c>
      <c r="P34" s="41">
        <v>330.15384615384613</v>
      </c>
      <c r="Q34" s="42">
        <v>2</v>
      </c>
      <c r="R34" s="42">
        <v>11</v>
      </c>
      <c r="S34" s="116">
        <v>3</v>
      </c>
      <c r="T34" s="116">
        <v>15</v>
      </c>
      <c r="U34" s="40">
        <v>18</v>
      </c>
      <c r="V34" s="40">
        <v>15.299999999999999</v>
      </c>
      <c r="W34" s="40">
        <v>7.2</v>
      </c>
      <c r="X34" s="40">
        <v>113</v>
      </c>
      <c r="Y34" s="44">
        <v>173</v>
      </c>
    </row>
    <row r="35" spans="1:25" s="12" customFormat="1" x14ac:dyDescent="0.2">
      <c r="A35" s="34">
        <v>1199</v>
      </c>
      <c r="B35" s="77" t="s">
        <v>40</v>
      </c>
      <c r="C35" s="77" t="s">
        <v>41</v>
      </c>
      <c r="D35" s="77" t="s">
        <v>9</v>
      </c>
      <c r="E35" s="35" t="s">
        <v>158</v>
      </c>
      <c r="F35" s="36">
        <v>20.025652592070401</v>
      </c>
      <c r="G35" s="36">
        <v>49.117444112205085</v>
      </c>
      <c r="H35" s="34">
        <v>4</v>
      </c>
      <c r="I35" s="35">
        <v>1</v>
      </c>
      <c r="J35" s="37">
        <v>70</v>
      </c>
      <c r="K35" s="37">
        <v>850</v>
      </c>
      <c r="L35" s="81">
        <v>8.2352941176470587E-2</v>
      </c>
      <c r="M35" s="40">
        <v>48.571428571428569</v>
      </c>
      <c r="N35" s="40">
        <v>450</v>
      </c>
      <c r="O35" s="41">
        <v>116</v>
      </c>
      <c r="P35" s="41">
        <v>330.15384615384613</v>
      </c>
      <c r="Q35" s="42">
        <v>2</v>
      </c>
      <c r="R35" s="42">
        <v>11</v>
      </c>
      <c r="S35" s="116">
        <v>3</v>
      </c>
      <c r="T35" s="116">
        <v>15</v>
      </c>
      <c r="U35" s="40">
        <v>18</v>
      </c>
      <c r="V35" s="40">
        <v>15.299999999999999</v>
      </c>
      <c r="W35" s="40">
        <v>7.2</v>
      </c>
      <c r="X35" s="40">
        <v>113</v>
      </c>
      <c r="Y35" s="44">
        <v>173</v>
      </c>
    </row>
    <row r="36" spans="1:25" s="12" customFormat="1" x14ac:dyDescent="0.2">
      <c r="A36" s="56">
        <v>1285</v>
      </c>
      <c r="B36" s="82" t="s">
        <v>47</v>
      </c>
      <c r="C36" s="57" t="s">
        <v>42</v>
      </c>
      <c r="D36" s="144" t="s">
        <v>8</v>
      </c>
      <c r="E36" s="47" t="s">
        <v>159</v>
      </c>
      <c r="F36" s="83">
        <v>25</v>
      </c>
      <c r="G36" s="83">
        <v>70</v>
      </c>
      <c r="H36" s="46">
        <v>1096</v>
      </c>
      <c r="I36" s="47">
        <v>1028</v>
      </c>
      <c r="J36" s="84"/>
      <c r="K36" s="84"/>
      <c r="L36" s="60">
        <v>0.57999999999999996</v>
      </c>
      <c r="M36" s="61">
        <v>1889.6551724137933</v>
      </c>
      <c r="N36" s="61">
        <v>900</v>
      </c>
      <c r="O36" s="79">
        <v>514</v>
      </c>
      <c r="P36" s="52">
        <v>330.16058394160586</v>
      </c>
      <c r="Q36" s="53">
        <v>7</v>
      </c>
      <c r="R36" s="53">
        <v>11</v>
      </c>
      <c r="S36" s="117">
        <v>7</v>
      </c>
      <c r="T36" s="117">
        <v>25</v>
      </c>
      <c r="U36" s="51">
        <v>32</v>
      </c>
      <c r="V36" s="51">
        <v>27.2</v>
      </c>
      <c r="W36" s="51">
        <v>12.8</v>
      </c>
      <c r="X36" s="51">
        <v>200</v>
      </c>
      <c r="Y36" s="55"/>
    </row>
    <row r="37" spans="1:25" s="12" customFormat="1" x14ac:dyDescent="0.2">
      <c r="A37" s="46">
        <v>1286</v>
      </c>
      <c r="B37" s="85" t="s">
        <v>47</v>
      </c>
      <c r="C37" s="47" t="s">
        <v>42</v>
      </c>
      <c r="D37" s="78" t="s">
        <v>9</v>
      </c>
      <c r="E37" s="47" t="s">
        <v>160</v>
      </c>
      <c r="F37" s="83">
        <v>25</v>
      </c>
      <c r="G37" s="83">
        <v>70</v>
      </c>
      <c r="H37" s="46">
        <v>547</v>
      </c>
      <c r="I37" s="47">
        <v>530</v>
      </c>
      <c r="J37" s="86"/>
      <c r="K37" s="86"/>
      <c r="L37" s="87"/>
      <c r="M37" s="51"/>
      <c r="N37" s="51">
        <v>900</v>
      </c>
      <c r="O37" s="52">
        <v>514</v>
      </c>
      <c r="P37" s="52">
        <v>330.16058394160586</v>
      </c>
      <c r="Q37" s="53">
        <v>7</v>
      </c>
      <c r="R37" s="53">
        <v>11</v>
      </c>
      <c r="S37" s="117">
        <v>7</v>
      </c>
      <c r="T37" s="117">
        <v>25</v>
      </c>
      <c r="U37" s="51">
        <v>32</v>
      </c>
      <c r="V37" s="51">
        <v>27.2</v>
      </c>
      <c r="W37" s="51">
        <v>12.8</v>
      </c>
      <c r="X37" s="51">
        <v>200</v>
      </c>
      <c r="Y37" s="55"/>
    </row>
    <row r="38" spans="1:25" s="12" customFormat="1" x14ac:dyDescent="0.2">
      <c r="A38" s="34">
        <v>1287</v>
      </c>
      <c r="B38" s="88" t="s">
        <v>48</v>
      </c>
      <c r="C38" s="35" t="s">
        <v>44</v>
      </c>
      <c r="D38" s="35" t="s">
        <v>8</v>
      </c>
      <c r="E38" s="35" t="s">
        <v>161</v>
      </c>
      <c r="F38" s="89">
        <v>29</v>
      </c>
      <c r="G38" s="89">
        <v>80</v>
      </c>
      <c r="H38" s="34">
        <v>1142</v>
      </c>
      <c r="I38" s="35">
        <v>1079</v>
      </c>
      <c r="J38" s="37"/>
      <c r="K38" s="37"/>
      <c r="L38" s="39">
        <v>0.27</v>
      </c>
      <c r="M38" s="63">
        <v>4229.6296296296296</v>
      </c>
      <c r="N38" s="40">
        <v>2000</v>
      </c>
      <c r="O38" s="41">
        <v>539.5</v>
      </c>
      <c r="P38" s="41">
        <v>700</v>
      </c>
      <c r="Q38" s="42">
        <v>8</v>
      </c>
      <c r="R38" s="42">
        <v>23</v>
      </c>
      <c r="S38" s="116">
        <v>8</v>
      </c>
      <c r="T38" s="116">
        <v>25</v>
      </c>
      <c r="U38" s="40">
        <v>33</v>
      </c>
      <c r="V38" s="40">
        <v>28.05</v>
      </c>
      <c r="W38" s="40">
        <v>13.200000000000001</v>
      </c>
      <c r="X38" s="40">
        <v>206</v>
      </c>
      <c r="Y38" s="44"/>
    </row>
    <row r="39" spans="1:25" s="12" customFormat="1" x14ac:dyDescent="0.2">
      <c r="A39" s="90">
        <v>1288</v>
      </c>
      <c r="B39" s="91" t="s">
        <v>48</v>
      </c>
      <c r="C39" s="92" t="s">
        <v>44</v>
      </c>
      <c r="D39" s="92" t="s">
        <v>9</v>
      </c>
      <c r="E39" s="92" t="s">
        <v>162</v>
      </c>
      <c r="F39" s="120">
        <v>29</v>
      </c>
      <c r="G39" s="120">
        <v>80</v>
      </c>
      <c r="H39" s="90">
        <v>82</v>
      </c>
      <c r="I39" s="92">
        <v>77</v>
      </c>
      <c r="J39" s="121"/>
      <c r="K39" s="121"/>
      <c r="L39" s="64">
        <v>0.1</v>
      </c>
      <c r="M39" s="65">
        <v>820</v>
      </c>
      <c r="N39" s="65">
        <v>2000</v>
      </c>
      <c r="O39" s="122">
        <v>539.5</v>
      </c>
      <c r="P39" s="122">
        <v>700</v>
      </c>
      <c r="Q39" s="123">
        <v>8</v>
      </c>
      <c r="R39" s="123">
        <v>23</v>
      </c>
      <c r="S39" s="124">
        <v>8</v>
      </c>
      <c r="T39" s="124">
        <v>25</v>
      </c>
      <c r="U39" s="65">
        <v>33</v>
      </c>
      <c r="V39" s="65">
        <v>28.05</v>
      </c>
      <c r="W39" s="65">
        <v>13.200000000000001</v>
      </c>
      <c r="X39" s="65">
        <v>206</v>
      </c>
      <c r="Y39" s="125"/>
    </row>
    <row r="40" spans="1:25" s="12" customFormat="1" x14ac:dyDescent="0.2">
      <c r="A40" s="137">
        <v>1178</v>
      </c>
      <c r="B40" s="138" t="s">
        <v>71</v>
      </c>
      <c r="C40" s="138" t="s">
        <v>72</v>
      </c>
      <c r="D40" s="138" t="s">
        <v>8</v>
      </c>
      <c r="E40" s="138" t="s">
        <v>163</v>
      </c>
      <c r="F40" s="127">
        <v>20.946304487064481</v>
      </c>
      <c r="G40" s="128">
        <v>51.685275532278631</v>
      </c>
      <c r="H40" s="129">
        <v>89</v>
      </c>
      <c r="I40" s="126">
        <v>74</v>
      </c>
      <c r="J40" s="130"/>
      <c r="K40" s="130"/>
      <c r="L40" s="131">
        <v>0.27</v>
      </c>
      <c r="M40" s="132">
        <v>329.62962962962962</v>
      </c>
      <c r="N40" s="132">
        <v>330</v>
      </c>
      <c r="O40" s="133">
        <v>74</v>
      </c>
      <c r="P40" s="133">
        <v>237.38202247191009</v>
      </c>
      <c r="Q40" s="134">
        <v>2</v>
      </c>
      <c r="R40" s="134">
        <v>12</v>
      </c>
      <c r="S40" s="135">
        <v>0</v>
      </c>
      <c r="T40" s="135">
        <v>0</v>
      </c>
      <c r="U40" s="132">
        <v>0</v>
      </c>
      <c r="V40" s="132">
        <v>0</v>
      </c>
      <c r="W40" s="132">
        <v>0</v>
      </c>
      <c r="X40" s="132">
        <v>0</v>
      </c>
      <c r="Y40" s="136"/>
    </row>
    <row r="41" spans="1:25" s="12" customFormat="1" x14ac:dyDescent="0.2">
      <c r="A41" s="139"/>
      <c r="B41" s="140" t="s">
        <v>71</v>
      </c>
      <c r="C41" s="140" t="s">
        <v>72</v>
      </c>
      <c r="D41" s="145" t="s">
        <v>9</v>
      </c>
      <c r="E41" s="143" t="s">
        <v>164</v>
      </c>
      <c r="F41" s="93"/>
      <c r="G41" s="93"/>
      <c r="H41" s="46">
        <v>25</v>
      </c>
      <c r="I41" s="47">
        <v>24</v>
      </c>
      <c r="J41" s="49"/>
      <c r="K41" s="49"/>
      <c r="L41" s="50">
        <v>0.1</v>
      </c>
      <c r="M41" s="51">
        <v>250</v>
      </c>
      <c r="N41" s="51">
        <v>330</v>
      </c>
      <c r="O41" s="52">
        <v>74</v>
      </c>
      <c r="P41" s="52">
        <v>237.38202247191009</v>
      </c>
      <c r="Q41" s="53">
        <v>2</v>
      </c>
      <c r="R41" s="53">
        <v>12</v>
      </c>
      <c r="S41" s="117">
        <v>0</v>
      </c>
      <c r="T41" s="117">
        <v>0</v>
      </c>
      <c r="U41" s="51">
        <v>0</v>
      </c>
      <c r="V41" s="51">
        <v>0</v>
      </c>
      <c r="W41" s="51">
        <v>0</v>
      </c>
      <c r="X41" s="51">
        <v>0</v>
      </c>
      <c r="Y41" s="55"/>
    </row>
    <row r="42" spans="1:25" s="12" customFormat="1" x14ac:dyDescent="0.2">
      <c r="A42" s="141">
        <v>1222</v>
      </c>
      <c r="B42" s="142" t="s">
        <v>73</v>
      </c>
      <c r="C42" s="142" t="s">
        <v>74</v>
      </c>
      <c r="D42" s="142" t="s">
        <v>8</v>
      </c>
      <c r="E42" s="142" t="s">
        <v>165</v>
      </c>
      <c r="F42" s="94">
        <v>54.341563276946545</v>
      </c>
      <c r="G42" s="95">
        <v>112.10684500861734</v>
      </c>
      <c r="H42" s="34">
        <v>68</v>
      </c>
      <c r="I42" s="35">
        <v>66</v>
      </c>
      <c r="J42" s="37"/>
      <c r="K42" s="37"/>
      <c r="L42" s="39">
        <v>0.6</v>
      </c>
      <c r="M42" s="63">
        <v>113.33333333333334</v>
      </c>
      <c r="N42" s="40">
        <v>110</v>
      </c>
      <c r="O42" s="41">
        <v>66</v>
      </c>
      <c r="P42" s="41">
        <v>73.764705882352942</v>
      </c>
      <c r="Q42" s="42">
        <v>2</v>
      </c>
      <c r="R42" s="42">
        <v>4</v>
      </c>
      <c r="S42" s="116">
        <v>0</v>
      </c>
      <c r="T42" s="116">
        <v>0</v>
      </c>
      <c r="U42" s="40">
        <v>0</v>
      </c>
      <c r="V42" s="40">
        <v>0</v>
      </c>
      <c r="W42" s="40">
        <v>0</v>
      </c>
      <c r="X42" s="40">
        <v>0</v>
      </c>
      <c r="Y42" s="44"/>
    </row>
    <row r="43" spans="1:25" s="12" customFormat="1" x14ac:dyDescent="0.2">
      <c r="A43" s="141">
        <v>1201</v>
      </c>
      <c r="B43" s="142" t="s">
        <v>73</v>
      </c>
      <c r="C43" s="142" t="s">
        <v>74</v>
      </c>
      <c r="D43" s="142" t="s">
        <v>9</v>
      </c>
      <c r="E43" s="142" t="s">
        <v>166</v>
      </c>
      <c r="F43" s="94">
        <v>47.235853842459619</v>
      </c>
      <c r="G43" s="95">
        <v>95.791974896990823</v>
      </c>
      <c r="H43" s="34">
        <v>6</v>
      </c>
      <c r="I43" s="35">
        <v>4</v>
      </c>
      <c r="J43" s="37"/>
      <c r="K43" s="37"/>
      <c r="L43" s="39">
        <v>0.1</v>
      </c>
      <c r="M43" s="40">
        <v>60</v>
      </c>
      <c r="N43" s="40">
        <v>110</v>
      </c>
      <c r="O43" s="41">
        <v>66</v>
      </c>
      <c r="P43" s="41">
        <v>73.764705882352942</v>
      </c>
      <c r="Q43" s="42">
        <v>2</v>
      </c>
      <c r="R43" s="42">
        <v>4</v>
      </c>
      <c r="S43" s="116">
        <v>0</v>
      </c>
      <c r="T43" s="116">
        <v>0</v>
      </c>
      <c r="U43" s="40">
        <v>0</v>
      </c>
      <c r="V43" s="40">
        <v>0</v>
      </c>
      <c r="W43" s="40">
        <v>0</v>
      </c>
      <c r="X43" s="40">
        <v>0</v>
      </c>
      <c r="Y43" s="44"/>
    </row>
    <row r="44" spans="1:25" s="12" customFormat="1" x14ac:dyDescent="0.2">
      <c r="A44" s="139">
        <v>1144</v>
      </c>
      <c r="B44" s="143" t="s">
        <v>65</v>
      </c>
      <c r="C44" s="143" t="s">
        <v>66</v>
      </c>
      <c r="D44" s="143" t="s">
        <v>8</v>
      </c>
      <c r="E44" s="143" t="s">
        <v>167</v>
      </c>
      <c r="F44" s="96">
        <v>30.334765045903623</v>
      </c>
      <c r="G44" s="97">
        <v>72.839265470047067</v>
      </c>
      <c r="H44" s="46">
        <v>200</v>
      </c>
      <c r="I44" s="47">
        <v>147</v>
      </c>
      <c r="J44" s="49"/>
      <c r="K44" s="49"/>
      <c r="L44" s="50">
        <v>0.4</v>
      </c>
      <c r="M44" s="61">
        <v>500</v>
      </c>
      <c r="N44" s="51">
        <v>500</v>
      </c>
      <c r="O44" s="52">
        <v>147</v>
      </c>
      <c r="P44" s="52">
        <v>294</v>
      </c>
      <c r="Q44" s="53">
        <v>5</v>
      </c>
      <c r="R44" s="53">
        <v>15</v>
      </c>
      <c r="S44" s="117">
        <v>0</v>
      </c>
      <c r="T44" s="117">
        <v>0</v>
      </c>
      <c r="U44" s="51">
        <v>0</v>
      </c>
      <c r="V44" s="51">
        <v>0</v>
      </c>
      <c r="W44" s="51">
        <v>0</v>
      </c>
      <c r="X44" s="51">
        <v>0</v>
      </c>
      <c r="Y44" s="55"/>
    </row>
    <row r="45" spans="1:25" s="12" customFormat="1" x14ac:dyDescent="0.2">
      <c r="A45" s="139">
        <v>1145</v>
      </c>
      <c r="B45" s="143" t="s">
        <v>65</v>
      </c>
      <c r="C45" s="143" t="s">
        <v>66</v>
      </c>
      <c r="D45" s="143" t="s">
        <v>9</v>
      </c>
      <c r="E45" s="143" t="s">
        <v>168</v>
      </c>
      <c r="F45" s="96">
        <v>31.854531354270875</v>
      </c>
      <c r="G45" s="97">
        <v>65.896401689006467</v>
      </c>
      <c r="H45" s="46">
        <v>149</v>
      </c>
      <c r="I45" s="47">
        <v>139</v>
      </c>
      <c r="J45" s="49"/>
      <c r="K45" s="49"/>
      <c r="L45" s="50">
        <v>0.4</v>
      </c>
      <c r="M45" s="51">
        <v>372.5</v>
      </c>
      <c r="N45" s="51">
        <v>500</v>
      </c>
      <c r="O45" s="52">
        <v>147</v>
      </c>
      <c r="P45" s="52">
        <v>294</v>
      </c>
      <c r="Q45" s="53">
        <v>5</v>
      </c>
      <c r="R45" s="53">
        <v>15</v>
      </c>
      <c r="S45" s="117">
        <v>0</v>
      </c>
      <c r="T45" s="117">
        <v>0</v>
      </c>
      <c r="U45" s="51">
        <v>0</v>
      </c>
      <c r="V45" s="51">
        <v>0</v>
      </c>
      <c r="W45" s="51">
        <v>0</v>
      </c>
      <c r="X45" s="51">
        <v>0</v>
      </c>
      <c r="Y45" s="55"/>
    </row>
    <row r="46" spans="1:25" s="12" customFormat="1" x14ac:dyDescent="0.2">
      <c r="A46" s="141">
        <v>1060</v>
      </c>
      <c r="B46" s="142" t="s">
        <v>63</v>
      </c>
      <c r="C46" s="142" t="s">
        <v>64</v>
      </c>
      <c r="D46" s="142" t="s">
        <v>8</v>
      </c>
      <c r="E46" s="142" t="s">
        <v>169</v>
      </c>
      <c r="F46" s="94">
        <v>21.502850885502994</v>
      </c>
      <c r="G46" s="95">
        <v>59.490526132658161</v>
      </c>
      <c r="H46" s="34">
        <v>154</v>
      </c>
      <c r="I46" s="35">
        <v>154</v>
      </c>
      <c r="J46" s="37"/>
      <c r="K46" s="37"/>
      <c r="L46" s="39">
        <v>0.4</v>
      </c>
      <c r="M46" s="63">
        <v>385</v>
      </c>
      <c r="N46" s="40">
        <v>390</v>
      </c>
      <c r="O46" s="41">
        <v>154</v>
      </c>
      <c r="P46" s="41">
        <v>313</v>
      </c>
      <c r="Q46" s="42">
        <v>5</v>
      </c>
      <c r="R46" s="42">
        <v>16</v>
      </c>
      <c r="S46" s="116">
        <v>0</v>
      </c>
      <c r="T46" s="116">
        <v>0</v>
      </c>
      <c r="U46" s="40">
        <v>0</v>
      </c>
      <c r="V46" s="40">
        <v>0</v>
      </c>
      <c r="W46" s="40">
        <v>0</v>
      </c>
      <c r="X46" s="40">
        <v>0</v>
      </c>
      <c r="Y46" s="44"/>
    </row>
    <row r="47" spans="1:25" s="12" customFormat="1" x14ac:dyDescent="0.2">
      <c r="A47" s="141">
        <v>1061</v>
      </c>
      <c r="B47" s="142" t="s">
        <v>63</v>
      </c>
      <c r="C47" s="142" t="s">
        <v>64</v>
      </c>
      <c r="D47" s="142" t="s">
        <v>9</v>
      </c>
      <c r="E47" s="142" t="s">
        <v>170</v>
      </c>
      <c r="F47" s="94">
        <v>21.01760257454589</v>
      </c>
      <c r="G47" s="95">
        <v>48.881089069570102</v>
      </c>
      <c r="H47" s="34">
        <v>26</v>
      </c>
      <c r="I47" s="35">
        <v>26</v>
      </c>
      <c r="J47" s="37"/>
      <c r="K47" s="37"/>
      <c r="L47" s="39">
        <v>0.4</v>
      </c>
      <c r="M47" s="40">
        <v>65</v>
      </c>
      <c r="N47" s="40">
        <v>390</v>
      </c>
      <c r="O47" s="41">
        <v>154</v>
      </c>
      <c r="P47" s="41">
        <v>313</v>
      </c>
      <c r="Q47" s="42">
        <v>5</v>
      </c>
      <c r="R47" s="42">
        <v>16</v>
      </c>
      <c r="S47" s="116">
        <v>0</v>
      </c>
      <c r="T47" s="116">
        <v>0</v>
      </c>
      <c r="U47" s="40">
        <v>0</v>
      </c>
      <c r="V47" s="40">
        <v>0</v>
      </c>
      <c r="W47" s="40">
        <v>0</v>
      </c>
      <c r="X47" s="40">
        <v>0</v>
      </c>
      <c r="Y47" s="44"/>
    </row>
    <row r="48" spans="1:25" s="12" customFormat="1" x14ac:dyDescent="0.2">
      <c r="A48" s="139">
        <v>1202</v>
      </c>
      <c r="B48" s="143" t="s">
        <v>75</v>
      </c>
      <c r="C48" s="143" t="s">
        <v>76</v>
      </c>
      <c r="D48" s="143" t="s">
        <v>8</v>
      </c>
      <c r="E48" s="143" t="s">
        <v>171</v>
      </c>
      <c r="F48" s="96">
        <v>18.488543696701527</v>
      </c>
      <c r="G48" s="97">
        <v>49.455974686624749</v>
      </c>
      <c r="H48" s="46">
        <v>292</v>
      </c>
      <c r="I48" s="47">
        <v>289</v>
      </c>
      <c r="J48" s="49"/>
      <c r="K48" s="49"/>
      <c r="L48" s="50">
        <v>0.27</v>
      </c>
      <c r="M48" s="61">
        <v>1081.4814814814815</v>
      </c>
      <c r="N48" s="51">
        <v>1000</v>
      </c>
      <c r="O48" s="52">
        <v>289</v>
      </c>
      <c r="P48" s="52">
        <v>845.22602739726028</v>
      </c>
      <c r="Q48" s="53">
        <v>10</v>
      </c>
      <c r="R48" s="53">
        <v>44</v>
      </c>
      <c r="S48" s="117">
        <v>0</v>
      </c>
      <c r="T48" s="117">
        <v>0</v>
      </c>
      <c r="U48" s="51">
        <v>0</v>
      </c>
      <c r="V48" s="51">
        <v>0</v>
      </c>
      <c r="W48" s="51">
        <v>0</v>
      </c>
      <c r="X48" s="51">
        <v>0</v>
      </c>
      <c r="Y48" s="55"/>
    </row>
    <row r="49" spans="1:25" s="12" customFormat="1" x14ac:dyDescent="0.2">
      <c r="A49" s="139">
        <v>1203</v>
      </c>
      <c r="B49" s="143" t="s">
        <v>75</v>
      </c>
      <c r="C49" s="143" t="s">
        <v>76</v>
      </c>
      <c r="D49" s="143" t="s">
        <v>9</v>
      </c>
      <c r="E49" s="143" t="s">
        <v>172</v>
      </c>
      <c r="F49" s="96">
        <v>19.207277249544859</v>
      </c>
      <c r="G49" s="97">
        <v>48.416870179825594</v>
      </c>
      <c r="H49" s="46">
        <v>120</v>
      </c>
      <c r="I49" s="47">
        <v>118</v>
      </c>
      <c r="J49" s="49"/>
      <c r="K49" s="49"/>
      <c r="L49" s="50">
        <v>0.27</v>
      </c>
      <c r="M49" s="51">
        <v>444.4444444444444</v>
      </c>
      <c r="N49" s="51">
        <v>1000</v>
      </c>
      <c r="O49" s="52">
        <v>289</v>
      </c>
      <c r="P49" s="52">
        <v>845.22602739726028</v>
      </c>
      <c r="Q49" s="53">
        <v>10</v>
      </c>
      <c r="R49" s="53">
        <v>44</v>
      </c>
      <c r="S49" s="117">
        <v>0</v>
      </c>
      <c r="T49" s="117">
        <v>0</v>
      </c>
      <c r="U49" s="51">
        <v>0</v>
      </c>
      <c r="V49" s="51">
        <v>0</v>
      </c>
      <c r="W49" s="51">
        <v>0</v>
      </c>
      <c r="X49" s="51">
        <v>0</v>
      </c>
      <c r="Y49" s="55"/>
    </row>
    <row r="50" spans="1:25" s="12" customFormat="1" x14ac:dyDescent="0.2">
      <c r="A50" s="141">
        <v>1205</v>
      </c>
      <c r="B50" s="142" t="s">
        <v>77</v>
      </c>
      <c r="C50" s="142" t="s">
        <v>78</v>
      </c>
      <c r="D50" s="142" t="s">
        <v>8</v>
      </c>
      <c r="E50" s="142" t="s">
        <v>173</v>
      </c>
      <c r="F50" s="94">
        <v>59.434566966257989</v>
      </c>
      <c r="G50" s="95">
        <v>133.02327224312438</v>
      </c>
      <c r="H50" s="34">
        <v>38</v>
      </c>
      <c r="I50" s="35">
        <v>35</v>
      </c>
      <c r="J50" s="37"/>
      <c r="K50" s="37"/>
      <c r="L50" s="39">
        <v>0.35</v>
      </c>
      <c r="M50" s="63">
        <v>108.57142857142858</v>
      </c>
      <c r="N50" s="40">
        <v>100</v>
      </c>
      <c r="O50" s="41">
        <v>35</v>
      </c>
      <c r="P50" s="41">
        <v>74.60526315789474</v>
      </c>
      <c r="Q50" s="42">
        <v>1</v>
      </c>
      <c r="R50" s="42">
        <v>4</v>
      </c>
      <c r="S50" s="116">
        <v>1</v>
      </c>
      <c r="T50" s="116">
        <v>5</v>
      </c>
      <c r="U50" s="40">
        <v>6</v>
      </c>
      <c r="V50" s="40">
        <v>5.0999999999999996</v>
      </c>
      <c r="W50" s="40">
        <v>2.4000000000000004</v>
      </c>
      <c r="X50" s="40">
        <v>38</v>
      </c>
      <c r="Y50" s="44"/>
    </row>
    <row r="51" spans="1:25" s="12" customFormat="1" x14ac:dyDescent="0.2">
      <c r="A51" s="141">
        <v>1206</v>
      </c>
      <c r="B51" s="142" t="s">
        <v>77</v>
      </c>
      <c r="C51" s="142" t="s">
        <v>78</v>
      </c>
      <c r="D51" s="142" t="s">
        <v>9</v>
      </c>
      <c r="E51" s="142" t="s">
        <v>174</v>
      </c>
      <c r="F51" s="94">
        <v>59.91784652415663</v>
      </c>
      <c r="G51" s="95">
        <v>126.83662681900678</v>
      </c>
      <c r="H51" s="34">
        <v>11</v>
      </c>
      <c r="I51" s="35">
        <v>11</v>
      </c>
      <c r="J51" s="37"/>
      <c r="K51" s="37"/>
      <c r="L51" s="39">
        <v>0.35</v>
      </c>
      <c r="M51" s="40">
        <v>31.428571428571431</v>
      </c>
      <c r="N51" s="40">
        <v>100</v>
      </c>
      <c r="O51" s="41">
        <v>35</v>
      </c>
      <c r="P51" s="41">
        <v>74.60526315789474</v>
      </c>
      <c r="Q51" s="42">
        <v>1</v>
      </c>
      <c r="R51" s="42">
        <v>4</v>
      </c>
      <c r="S51" s="116">
        <v>1</v>
      </c>
      <c r="T51" s="116">
        <v>5</v>
      </c>
      <c r="U51" s="40">
        <v>6</v>
      </c>
      <c r="V51" s="40">
        <v>5.0999999999999996</v>
      </c>
      <c r="W51" s="40">
        <v>2.4000000000000004</v>
      </c>
      <c r="X51" s="40">
        <v>38</v>
      </c>
      <c r="Y51" s="44"/>
    </row>
    <row r="52" spans="1:25" s="12" customFormat="1" x14ac:dyDescent="0.2">
      <c r="A52" s="139">
        <v>1204</v>
      </c>
      <c r="B52" s="143" t="s">
        <v>69</v>
      </c>
      <c r="C52" s="143" t="s">
        <v>70</v>
      </c>
      <c r="D52" s="143" t="s">
        <v>8</v>
      </c>
      <c r="E52" s="143" t="s">
        <v>175</v>
      </c>
      <c r="F52" s="96">
        <v>57.190834883600473</v>
      </c>
      <c r="G52" s="97">
        <v>112.56393308439074</v>
      </c>
      <c r="H52" s="46">
        <v>15</v>
      </c>
      <c r="I52" s="47">
        <v>13</v>
      </c>
      <c r="J52" s="49"/>
      <c r="K52" s="49"/>
      <c r="L52" s="50">
        <v>0.5</v>
      </c>
      <c r="M52" s="61">
        <v>30</v>
      </c>
      <c r="N52" s="51">
        <v>30</v>
      </c>
      <c r="O52" s="52">
        <v>13</v>
      </c>
      <c r="P52" s="52">
        <v>19.5</v>
      </c>
      <c r="Q52" s="53">
        <v>0</v>
      </c>
      <c r="R52" s="53">
        <v>1</v>
      </c>
      <c r="S52" s="117">
        <v>0</v>
      </c>
      <c r="T52" s="117">
        <v>0</v>
      </c>
      <c r="U52" s="51">
        <v>0</v>
      </c>
      <c r="V52" s="51">
        <v>0</v>
      </c>
      <c r="W52" s="51">
        <v>2</v>
      </c>
      <c r="X52" s="51">
        <v>2</v>
      </c>
      <c r="Y52" s="55"/>
    </row>
    <row r="53" spans="1:25" s="12" customFormat="1" x14ac:dyDescent="0.2">
      <c r="A53" s="139">
        <v>1175</v>
      </c>
      <c r="B53" s="143" t="s">
        <v>69</v>
      </c>
      <c r="C53" s="143" t="s">
        <v>70</v>
      </c>
      <c r="D53" s="143" t="s">
        <v>9</v>
      </c>
      <c r="E53" s="143" t="s">
        <v>176</v>
      </c>
      <c r="F53" s="96">
        <v>57.449433390982449</v>
      </c>
      <c r="G53" s="97">
        <v>101.72940438957441</v>
      </c>
      <c r="H53" s="46">
        <v>17</v>
      </c>
      <c r="I53" s="47">
        <v>10</v>
      </c>
      <c r="J53" s="49"/>
      <c r="K53" s="49"/>
      <c r="L53" s="50">
        <v>0.5</v>
      </c>
      <c r="M53" s="51">
        <v>34</v>
      </c>
      <c r="N53" s="51">
        <v>30</v>
      </c>
      <c r="O53" s="52">
        <v>13</v>
      </c>
      <c r="P53" s="52">
        <v>19.5</v>
      </c>
      <c r="Q53" s="53">
        <v>0</v>
      </c>
      <c r="R53" s="53">
        <v>1</v>
      </c>
      <c r="S53" s="117">
        <v>0</v>
      </c>
      <c r="T53" s="117">
        <v>0</v>
      </c>
      <c r="U53" s="51">
        <v>0</v>
      </c>
      <c r="V53" s="51">
        <v>0</v>
      </c>
      <c r="W53" s="51">
        <v>2</v>
      </c>
      <c r="X53" s="51">
        <v>2</v>
      </c>
      <c r="Y53" s="55"/>
    </row>
    <row r="54" spans="1:25" s="12" customFormat="1" x14ac:dyDescent="0.2">
      <c r="A54" s="141">
        <v>1159</v>
      </c>
      <c r="B54" s="142" t="s">
        <v>67</v>
      </c>
      <c r="C54" s="142" t="s">
        <v>68</v>
      </c>
      <c r="D54" s="142" t="s">
        <v>8</v>
      </c>
      <c r="E54" s="142" t="s">
        <v>177</v>
      </c>
      <c r="F54" s="94">
        <v>9.5602891184389591</v>
      </c>
      <c r="G54" s="95">
        <v>27.651000686255948</v>
      </c>
      <c r="H54" s="34">
        <v>0</v>
      </c>
      <c r="I54" s="35">
        <v>0</v>
      </c>
      <c r="J54" s="37"/>
      <c r="K54" s="37"/>
      <c r="L54" s="39">
        <v>0.27</v>
      </c>
      <c r="M54" s="63">
        <v>0</v>
      </c>
      <c r="N54" s="40">
        <v>0</v>
      </c>
      <c r="O54" s="41">
        <v>0</v>
      </c>
      <c r="P54" s="41">
        <v>0</v>
      </c>
      <c r="Q54" s="42">
        <v>0</v>
      </c>
      <c r="R54" s="42">
        <v>0</v>
      </c>
      <c r="S54" s="116">
        <v>0</v>
      </c>
      <c r="T54" s="116">
        <v>0</v>
      </c>
      <c r="U54" s="40">
        <v>0</v>
      </c>
      <c r="V54" s="40">
        <v>0</v>
      </c>
      <c r="W54" s="40">
        <v>2</v>
      </c>
      <c r="X54" s="40">
        <v>2</v>
      </c>
      <c r="Y54" s="44"/>
    </row>
    <row r="55" spans="1:25" s="12" customFormat="1" x14ac:dyDescent="0.2">
      <c r="A55" s="141">
        <v>1160</v>
      </c>
      <c r="B55" s="142" t="s">
        <v>67</v>
      </c>
      <c r="C55" s="142" t="s">
        <v>68</v>
      </c>
      <c r="D55" s="142" t="s">
        <v>9</v>
      </c>
      <c r="E55" s="142" t="s">
        <v>178</v>
      </c>
      <c r="F55" s="94">
        <v>9.814647201448679</v>
      </c>
      <c r="G55" s="95">
        <v>26.318306459752577</v>
      </c>
      <c r="H55" s="34">
        <v>0</v>
      </c>
      <c r="I55" s="35">
        <v>0</v>
      </c>
      <c r="J55" s="37"/>
      <c r="K55" s="37"/>
      <c r="L55" s="39">
        <v>0.27</v>
      </c>
      <c r="M55" s="40">
        <v>0</v>
      </c>
      <c r="N55" s="40">
        <v>0</v>
      </c>
      <c r="O55" s="41">
        <v>0</v>
      </c>
      <c r="P55" s="41">
        <v>0</v>
      </c>
      <c r="Q55" s="42">
        <v>0</v>
      </c>
      <c r="R55" s="42">
        <v>0</v>
      </c>
      <c r="S55" s="116">
        <v>0</v>
      </c>
      <c r="T55" s="116">
        <v>0</v>
      </c>
      <c r="U55" s="40">
        <v>0</v>
      </c>
      <c r="V55" s="40">
        <v>0</v>
      </c>
      <c r="W55" s="40">
        <v>2</v>
      </c>
      <c r="X55" s="40">
        <v>2</v>
      </c>
      <c r="Y55" s="44"/>
    </row>
    <row r="56" spans="1:25" x14ac:dyDescent="0.2">
      <c r="A56" s="98"/>
      <c r="B56" s="99"/>
      <c r="C56" s="100"/>
      <c r="D56" s="100"/>
      <c r="E56" s="100"/>
      <c r="F56" s="99"/>
      <c r="G56" s="99"/>
      <c r="H56" s="101">
        <v>10151</v>
      </c>
      <c r="I56" s="101">
        <v>9354</v>
      </c>
      <c r="J56" s="27"/>
      <c r="K56" s="27"/>
      <c r="L56" s="102"/>
      <c r="M56" s="103"/>
      <c r="N56" s="103">
        <v>36600</v>
      </c>
      <c r="O56" s="103"/>
      <c r="P56" s="103"/>
      <c r="Q56" s="104"/>
      <c r="R56" s="105"/>
      <c r="S56" s="105"/>
      <c r="T56" s="105"/>
      <c r="U56" s="106"/>
      <c r="V56" s="103"/>
      <c r="W56" s="103"/>
      <c r="X56" s="103"/>
      <c r="Y56" s="107"/>
    </row>
    <row r="57" spans="1:25" x14ac:dyDescent="0.2">
      <c r="N57" s="1"/>
      <c r="O57" s="2"/>
      <c r="Q57" s="4"/>
      <c r="U57" s="2"/>
      <c r="Y57"/>
    </row>
    <row r="58" spans="1:25" x14ac:dyDescent="0.2">
      <c r="N58" s="1"/>
      <c r="O58" s="2"/>
      <c r="Q58" s="4"/>
      <c r="U58" s="2"/>
      <c r="Y58"/>
    </row>
    <row r="59" spans="1:25" x14ac:dyDescent="0.2">
      <c r="M59" s="2"/>
      <c r="N59" s="2"/>
      <c r="O59" s="2"/>
      <c r="P59"/>
      <c r="Q59"/>
      <c r="R59"/>
      <c r="S59"/>
      <c r="T59"/>
      <c r="U59"/>
      <c r="V59"/>
      <c r="W59"/>
      <c r="X59"/>
      <c r="Y5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B43" sqref="B43"/>
    </sheetView>
  </sheetViews>
  <sheetFormatPr defaultRowHeight="12.75" x14ac:dyDescent="0.2"/>
  <cols>
    <col min="1" max="1" width="46.140625" bestFit="1" customWidth="1"/>
    <col min="2" max="2" width="8.85546875" bestFit="1" customWidth="1"/>
    <col min="3" max="3" width="13.85546875" style="147" bestFit="1" customWidth="1"/>
    <col min="4" max="4" width="13.5703125" style="147" bestFit="1" customWidth="1"/>
    <col min="5" max="6" width="13.5703125" style="147" customWidth="1"/>
    <col min="7" max="7" width="13.28515625" style="147" bestFit="1" customWidth="1"/>
  </cols>
  <sheetData>
    <row r="1" spans="1:7" ht="30" x14ac:dyDescent="0.2">
      <c r="A1" s="154" t="s">
        <v>124</v>
      </c>
      <c r="B1" s="155" t="s">
        <v>79</v>
      </c>
      <c r="C1" s="155" t="s">
        <v>80</v>
      </c>
      <c r="D1" s="155" t="s">
        <v>112</v>
      </c>
      <c r="E1" s="155" t="s">
        <v>113</v>
      </c>
      <c r="F1" s="155" t="s">
        <v>121</v>
      </c>
      <c r="G1" s="156" t="s">
        <v>122</v>
      </c>
    </row>
    <row r="2" spans="1:7" ht="12.75" customHeight="1" x14ac:dyDescent="0.2">
      <c r="A2" s="159" t="s">
        <v>7</v>
      </c>
      <c r="B2" s="148">
        <v>3</v>
      </c>
      <c r="C2" s="148">
        <v>0</v>
      </c>
      <c r="D2" s="149">
        <v>364807.40875080228</v>
      </c>
      <c r="E2" s="149">
        <v>0</v>
      </c>
      <c r="F2" s="149">
        <v>121602.46958360076</v>
      </c>
      <c r="G2" s="150"/>
    </row>
    <row r="3" spans="1:7" x14ac:dyDescent="0.2">
      <c r="A3" s="159" t="s">
        <v>11</v>
      </c>
      <c r="B3" s="148">
        <v>3</v>
      </c>
      <c r="C3" s="148">
        <v>2</v>
      </c>
      <c r="D3" s="149">
        <v>179909.42720016837</v>
      </c>
      <c r="E3" s="149">
        <v>131575.55123594403</v>
      </c>
      <c r="F3" s="149">
        <v>59969.809066722788</v>
      </c>
      <c r="G3" s="150">
        <v>65787.775617972016</v>
      </c>
    </row>
    <row r="4" spans="1:7" x14ac:dyDescent="0.2">
      <c r="A4" s="159" t="s">
        <v>13</v>
      </c>
      <c r="B4" s="148">
        <v>2</v>
      </c>
      <c r="C4" s="148">
        <v>0</v>
      </c>
      <c r="D4" s="149">
        <v>144909.52691835165</v>
      </c>
      <c r="E4" s="149">
        <v>0</v>
      </c>
      <c r="F4" s="149">
        <v>72454.763459175825</v>
      </c>
      <c r="G4" s="150"/>
    </row>
    <row r="5" spans="1:7" x14ac:dyDescent="0.2">
      <c r="A5" s="159" t="s">
        <v>15</v>
      </c>
      <c r="B5" s="148">
        <v>0</v>
      </c>
      <c r="C5" s="148">
        <v>3</v>
      </c>
      <c r="D5" s="149">
        <v>0</v>
      </c>
      <c r="E5" s="149">
        <v>283784.11733514071</v>
      </c>
      <c r="F5" s="149"/>
      <c r="G5" s="150"/>
    </row>
    <row r="6" spans="1:7" x14ac:dyDescent="0.2">
      <c r="A6" s="159" t="s">
        <v>17</v>
      </c>
      <c r="B6" s="148">
        <v>3</v>
      </c>
      <c r="C6" s="148">
        <v>0</v>
      </c>
      <c r="D6" s="149">
        <v>423493.76212660968</v>
      </c>
      <c r="E6" s="149">
        <v>0</v>
      </c>
      <c r="F6" s="149">
        <v>141164.58737553656</v>
      </c>
      <c r="G6" s="150"/>
    </row>
    <row r="7" spans="1:7" x14ac:dyDescent="0.2">
      <c r="A7" s="159" t="s">
        <v>19</v>
      </c>
      <c r="B7" s="148">
        <v>3</v>
      </c>
      <c r="C7" s="148">
        <v>0</v>
      </c>
      <c r="D7" s="149">
        <v>267711.03928220272</v>
      </c>
      <c r="E7" s="149">
        <v>0</v>
      </c>
      <c r="F7" s="149">
        <v>89237.013094067574</v>
      </c>
      <c r="G7" s="150"/>
    </row>
    <row r="8" spans="1:7" x14ac:dyDescent="0.2">
      <c r="A8" s="159" t="s">
        <v>21</v>
      </c>
      <c r="B8" s="148">
        <v>1</v>
      </c>
      <c r="C8" s="148">
        <v>0</v>
      </c>
      <c r="D8" s="149">
        <v>128081.59365743399</v>
      </c>
      <c r="E8" s="149">
        <v>0</v>
      </c>
      <c r="F8" s="149">
        <v>128081.59365743399</v>
      </c>
      <c r="G8" s="150"/>
    </row>
    <row r="9" spans="1:7" x14ac:dyDescent="0.2">
      <c r="A9" s="159" t="s">
        <v>23</v>
      </c>
      <c r="B9" s="148">
        <v>3</v>
      </c>
      <c r="C9" s="148">
        <v>3</v>
      </c>
      <c r="D9" s="149">
        <v>321994.9530505538</v>
      </c>
      <c r="E9" s="149">
        <v>373221.42285405099</v>
      </c>
      <c r="F9" s="149">
        <v>107331.65101685126</v>
      </c>
      <c r="G9" s="150"/>
    </row>
    <row r="10" spans="1:7" x14ac:dyDescent="0.2">
      <c r="A10" s="159" t="s">
        <v>25</v>
      </c>
      <c r="B10" s="148">
        <v>2</v>
      </c>
      <c r="C10" s="148">
        <v>0</v>
      </c>
      <c r="D10" s="149">
        <v>294245.91522407904</v>
      </c>
      <c r="E10" s="149">
        <v>0</v>
      </c>
      <c r="F10" s="149">
        <v>147122.95761203952</v>
      </c>
      <c r="G10" s="150"/>
    </row>
    <row r="11" spans="1:7" x14ac:dyDescent="0.2">
      <c r="A11" s="159" t="s">
        <v>27</v>
      </c>
      <c r="B11" s="148">
        <v>5</v>
      </c>
      <c r="C11" s="148">
        <v>4</v>
      </c>
      <c r="D11" s="149">
        <v>451592.98145726323</v>
      </c>
      <c r="E11" s="149">
        <v>361723.73141601682</v>
      </c>
      <c r="F11" s="149">
        <v>90318.596291452646</v>
      </c>
      <c r="G11" s="150">
        <v>90430.932854004204</v>
      </c>
    </row>
    <row r="12" spans="1:7" x14ac:dyDescent="0.2">
      <c r="A12" s="159" t="s">
        <v>29</v>
      </c>
      <c r="B12" s="148">
        <v>0</v>
      </c>
      <c r="C12" s="148">
        <v>2</v>
      </c>
      <c r="D12" s="149">
        <v>0</v>
      </c>
      <c r="E12" s="149">
        <v>124907.21276447177</v>
      </c>
      <c r="F12" s="149"/>
      <c r="G12" s="150">
        <v>62453.606382235885</v>
      </c>
    </row>
    <row r="13" spans="1:7" x14ac:dyDescent="0.2">
      <c r="A13" s="159" t="s">
        <v>31</v>
      </c>
      <c r="B13" s="148">
        <v>0</v>
      </c>
      <c r="C13" s="148">
        <v>3</v>
      </c>
      <c r="D13" s="149">
        <v>0</v>
      </c>
      <c r="E13" s="149">
        <v>232622.58736722171</v>
      </c>
      <c r="F13" s="149"/>
      <c r="G13" s="150">
        <v>77540.862455740571</v>
      </c>
    </row>
    <row r="14" spans="1:7" x14ac:dyDescent="0.2">
      <c r="A14" s="159" t="s">
        <v>33</v>
      </c>
      <c r="B14" s="148">
        <v>3</v>
      </c>
      <c r="C14" s="148">
        <v>1</v>
      </c>
      <c r="D14" s="149">
        <v>396873.75419819355</v>
      </c>
      <c r="E14" s="149">
        <v>151190.00159931183</v>
      </c>
      <c r="F14" s="149">
        <v>132291.25139939785</v>
      </c>
      <c r="G14" s="150">
        <v>151190.00159931183</v>
      </c>
    </row>
    <row r="15" spans="1:7" x14ac:dyDescent="0.2">
      <c r="A15" s="159" t="s">
        <v>35</v>
      </c>
      <c r="B15" s="148">
        <v>3</v>
      </c>
      <c r="C15" s="148">
        <v>3</v>
      </c>
      <c r="D15" s="149">
        <v>260838.35552791134</v>
      </c>
      <c r="E15" s="149">
        <v>260838.35552791134</v>
      </c>
      <c r="F15" s="149">
        <v>86946.118509303778</v>
      </c>
      <c r="G15" s="150">
        <v>86946.118509303778</v>
      </c>
    </row>
    <row r="16" spans="1:7" x14ac:dyDescent="0.2">
      <c r="A16" s="159" t="s">
        <v>37</v>
      </c>
      <c r="B16" s="148">
        <v>9</v>
      </c>
      <c r="C16" s="148">
        <v>3</v>
      </c>
      <c r="D16" s="149">
        <v>829403.58605830371</v>
      </c>
      <c r="E16" s="149">
        <v>268705.26546165347</v>
      </c>
      <c r="F16" s="149">
        <v>92155.95400647819</v>
      </c>
      <c r="G16" s="150">
        <v>89568.421820551157</v>
      </c>
    </row>
    <row r="17" spans="1:7" x14ac:dyDescent="0.2">
      <c r="A17" s="159" t="s">
        <v>39</v>
      </c>
      <c r="B17" s="148">
        <v>8</v>
      </c>
      <c r="C17" s="148">
        <v>5</v>
      </c>
      <c r="D17" s="149">
        <v>498547.63196875155</v>
      </c>
      <c r="E17" s="149">
        <v>314399.40754786134</v>
      </c>
      <c r="F17" s="149">
        <v>62318.453996093944</v>
      </c>
      <c r="G17" s="150">
        <v>62879.881509572268</v>
      </c>
    </row>
    <row r="18" spans="1:7" x14ac:dyDescent="0.2">
      <c r="A18" s="159" t="s">
        <v>41</v>
      </c>
      <c r="B18" s="148">
        <v>2</v>
      </c>
      <c r="C18" s="148">
        <v>2</v>
      </c>
      <c r="D18" s="149">
        <v>153056.75030909479</v>
      </c>
      <c r="E18" s="149">
        <v>153056.75030909479</v>
      </c>
      <c r="F18" s="149">
        <v>76528.375154547393</v>
      </c>
      <c r="G18" s="150">
        <v>76528.375154547393</v>
      </c>
    </row>
    <row r="19" spans="1:7" x14ac:dyDescent="0.2">
      <c r="A19" s="159" t="s">
        <v>42</v>
      </c>
      <c r="B19" s="148">
        <v>7</v>
      </c>
      <c r="C19" s="148">
        <v>0</v>
      </c>
      <c r="D19" s="149">
        <v>504400</v>
      </c>
      <c r="E19" s="149">
        <v>0</v>
      </c>
      <c r="F19" s="149">
        <v>72057.142857142855</v>
      </c>
      <c r="G19" s="150"/>
    </row>
    <row r="20" spans="1:7" x14ac:dyDescent="0.2">
      <c r="A20" s="159" t="s">
        <v>44</v>
      </c>
      <c r="B20" s="148">
        <v>8</v>
      </c>
      <c r="C20" s="148">
        <v>0</v>
      </c>
      <c r="D20" s="149">
        <v>603200</v>
      </c>
      <c r="E20" s="149">
        <v>0</v>
      </c>
      <c r="F20" s="149">
        <v>75400</v>
      </c>
      <c r="G20" s="150"/>
    </row>
    <row r="21" spans="1:7" hidden="1" x14ac:dyDescent="0.2">
      <c r="A21" s="159" t="s">
        <v>72</v>
      </c>
      <c r="B21" s="148">
        <v>0</v>
      </c>
      <c r="C21" s="148">
        <v>0</v>
      </c>
      <c r="D21" s="149">
        <v>0</v>
      </c>
      <c r="E21" s="149">
        <v>0</v>
      </c>
      <c r="F21" s="149"/>
      <c r="G21" s="150"/>
    </row>
    <row r="22" spans="1:7" hidden="1" x14ac:dyDescent="0.2">
      <c r="A22" s="159" t="s">
        <v>74</v>
      </c>
      <c r="B22" s="148">
        <v>0</v>
      </c>
      <c r="C22" s="148">
        <v>0</v>
      </c>
      <c r="D22" s="149">
        <v>0</v>
      </c>
      <c r="E22" s="149">
        <v>0</v>
      </c>
      <c r="F22" s="149"/>
      <c r="G22" s="150"/>
    </row>
    <row r="23" spans="1:7" hidden="1" x14ac:dyDescent="0.2">
      <c r="A23" s="159" t="s">
        <v>66</v>
      </c>
      <c r="B23" s="148">
        <v>0</v>
      </c>
      <c r="C23" s="148">
        <v>0</v>
      </c>
      <c r="D23" s="149">
        <v>0</v>
      </c>
      <c r="E23" s="149">
        <v>0</v>
      </c>
      <c r="F23" s="149"/>
      <c r="G23" s="150"/>
    </row>
    <row r="24" spans="1:7" hidden="1" x14ac:dyDescent="0.2">
      <c r="A24" s="159" t="s">
        <v>64</v>
      </c>
      <c r="B24" s="148">
        <v>0</v>
      </c>
      <c r="C24" s="148">
        <v>0</v>
      </c>
      <c r="D24" s="149">
        <v>0</v>
      </c>
      <c r="E24" s="149">
        <v>0</v>
      </c>
      <c r="F24" s="149"/>
      <c r="G24" s="150"/>
    </row>
    <row r="25" spans="1:7" hidden="1" x14ac:dyDescent="0.2">
      <c r="A25" s="159" t="s">
        <v>76</v>
      </c>
      <c r="B25" s="148">
        <v>0</v>
      </c>
      <c r="C25" s="148">
        <v>0</v>
      </c>
      <c r="D25" s="149">
        <v>0</v>
      </c>
      <c r="E25" s="149">
        <v>0</v>
      </c>
      <c r="F25" s="149"/>
      <c r="G25" s="150"/>
    </row>
    <row r="26" spans="1:7" x14ac:dyDescent="0.2">
      <c r="A26" s="159" t="s">
        <v>78</v>
      </c>
      <c r="B26" s="148">
        <v>0</v>
      </c>
      <c r="C26" s="148">
        <v>2</v>
      </c>
      <c r="D26" s="149">
        <v>0</v>
      </c>
      <c r="E26" s="149">
        <v>234885.40865065157</v>
      </c>
      <c r="F26" s="149"/>
      <c r="G26" s="150">
        <v>117442.70432532579</v>
      </c>
    </row>
    <row r="27" spans="1:7" hidden="1" x14ac:dyDescent="0.2">
      <c r="A27" s="159" t="s">
        <v>70</v>
      </c>
      <c r="B27" s="148">
        <v>0</v>
      </c>
      <c r="C27" s="148">
        <v>0</v>
      </c>
      <c r="D27" s="149">
        <v>0</v>
      </c>
      <c r="E27" s="149">
        <v>0</v>
      </c>
      <c r="F27" s="149"/>
      <c r="G27" s="150"/>
    </row>
    <row r="28" spans="1:7" hidden="1" x14ac:dyDescent="0.2">
      <c r="A28" s="159" t="s">
        <v>68</v>
      </c>
      <c r="B28" s="148">
        <v>0</v>
      </c>
      <c r="C28" s="148">
        <v>0</v>
      </c>
      <c r="D28" s="149">
        <v>0</v>
      </c>
      <c r="E28" s="149">
        <v>0</v>
      </c>
      <c r="F28" s="149"/>
      <c r="G28" s="150"/>
    </row>
    <row r="29" spans="1:7" ht="13.5" thickBot="1" x14ac:dyDescent="0.25">
      <c r="A29" s="157" t="s">
        <v>123</v>
      </c>
      <c r="B29" s="158">
        <v>65</v>
      </c>
      <c r="C29" s="158">
        <v>33</v>
      </c>
      <c r="D29" s="151">
        <v>5823066.6857297197</v>
      </c>
      <c r="E29" s="151">
        <v>2890909.8120693304</v>
      </c>
      <c r="F29" s="152">
        <v>89585.641318918759</v>
      </c>
      <c r="G29" s="153">
        <v>87603.327638464558</v>
      </c>
    </row>
  </sheetData>
  <pageMargins left="0.511811024" right="0.511811024" top="0.78740157499999996" bottom="0.78740157499999996" header="0.31496062000000002" footer="0.31496062000000002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0"/>
  <sheetViews>
    <sheetView workbookViewId="0">
      <selection activeCell="C13" sqref="C13"/>
    </sheetView>
  </sheetViews>
  <sheetFormatPr defaultRowHeight="12.75" x14ac:dyDescent="0.2"/>
  <cols>
    <col min="1" max="1" width="15.28515625" style="12" bestFit="1" customWidth="1"/>
    <col min="2" max="2" width="46.140625" style="12" bestFit="1" customWidth="1"/>
    <col min="3" max="3" width="14.28515625" style="12" bestFit="1" customWidth="1"/>
    <col min="4" max="4" width="54.140625" style="12" customWidth="1"/>
    <col min="5" max="5" width="18.42578125" style="15" bestFit="1" customWidth="1"/>
    <col min="6" max="6" width="26.7109375" style="15" bestFit="1" customWidth="1"/>
    <col min="7" max="7" width="15.42578125" style="15" bestFit="1" customWidth="1"/>
    <col min="8" max="8" width="24.28515625" style="15" customWidth="1"/>
    <col min="9" max="9" width="39.42578125" style="12" bestFit="1" customWidth="1"/>
    <col min="10" max="10" width="14.28515625" style="12" bestFit="1" customWidth="1"/>
    <col min="11" max="11" width="34" style="12" bestFit="1" customWidth="1"/>
    <col min="12" max="13" width="6.42578125" style="12" bestFit="1" customWidth="1"/>
    <col min="14" max="14" width="22.140625" style="12" bestFit="1" customWidth="1"/>
    <col min="15" max="16384" width="9.140625" style="12"/>
  </cols>
  <sheetData>
    <row r="2" spans="1:14" x14ac:dyDescent="0.2">
      <c r="A2" s="13" t="s">
        <v>83</v>
      </c>
      <c r="B2" s="13" t="s">
        <v>84</v>
      </c>
      <c r="C2" s="13" t="s">
        <v>85</v>
      </c>
      <c r="D2" s="13" t="s">
        <v>86</v>
      </c>
      <c r="E2" s="21" t="s">
        <v>107</v>
      </c>
      <c r="F2" s="21" t="s">
        <v>82</v>
      </c>
      <c r="G2" s="17" t="s">
        <v>80</v>
      </c>
      <c r="H2" s="17" t="s">
        <v>82</v>
      </c>
      <c r="I2" s="13"/>
      <c r="J2" s="13"/>
      <c r="K2" s="13"/>
      <c r="L2" s="13"/>
      <c r="M2" s="13"/>
      <c r="N2" s="13"/>
    </row>
    <row r="3" spans="1:14" x14ac:dyDescent="0.2">
      <c r="A3" s="6" t="s">
        <v>6</v>
      </c>
      <c r="B3" s="6" t="s">
        <v>7</v>
      </c>
      <c r="C3" s="6"/>
      <c r="D3" s="10" t="s">
        <v>87</v>
      </c>
      <c r="E3" s="22" t="e">
        <f>VLOOKUP(B3,#REF!,11,0)</f>
        <v>#REF!</v>
      </c>
      <c r="F3" s="22" t="e">
        <f>ROUND(VLOOKUP(B3,#REF!,13,0),0)</f>
        <v>#REF!</v>
      </c>
      <c r="G3" s="18" t="e">
        <f>VLOOKUP(B3,#REF!,12,0)</f>
        <v>#REF!</v>
      </c>
      <c r="H3" s="19" t="e">
        <f>ROUND(VLOOKUP(B3,#REF!,14,0),0)</f>
        <v>#REF!</v>
      </c>
      <c r="I3" s="6"/>
      <c r="J3" s="6"/>
      <c r="K3" s="10"/>
      <c r="L3" s="9"/>
      <c r="M3" s="9"/>
      <c r="N3" s="9"/>
    </row>
    <row r="4" spans="1:14" x14ac:dyDescent="0.2">
      <c r="A4" s="6" t="s">
        <v>10</v>
      </c>
      <c r="B4" s="6" t="s">
        <v>11</v>
      </c>
      <c r="C4" s="14"/>
      <c r="D4" s="9" t="s">
        <v>88</v>
      </c>
      <c r="E4" s="22" t="e">
        <f>VLOOKUP(B4,#REF!,11,0)</f>
        <v>#REF!</v>
      </c>
      <c r="F4" s="22" t="e">
        <f>ROUND(VLOOKUP(B4,#REF!,13,0),0)</f>
        <v>#REF!</v>
      </c>
      <c r="G4" s="20" t="e">
        <f>VLOOKUP(B4,#REF!,12,0)</f>
        <v>#REF!</v>
      </c>
      <c r="H4" s="19" t="e">
        <f>ROUND(VLOOKUP(B4,#REF!,14,0),0)</f>
        <v>#REF!</v>
      </c>
      <c r="I4" s="6"/>
      <c r="J4" s="14"/>
      <c r="K4" s="9"/>
      <c r="L4" s="9"/>
      <c r="M4" s="9"/>
    </row>
    <row r="5" spans="1:14" x14ac:dyDescent="0.2">
      <c r="A5" s="6" t="s">
        <v>12</v>
      </c>
      <c r="B5" s="6" t="s">
        <v>13</v>
      </c>
      <c r="C5" s="14"/>
      <c r="D5" s="6" t="s">
        <v>89</v>
      </c>
      <c r="E5" s="22" t="e">
        <f>VLOOKUP(B5,#REF!,11,0)</f>
        <v>#REF!</v>
      </c>
      <c r="F5" s="22" t="e">
        <f>ROUND(VLOOKUP(B5,#REF!,13,0),0)</f>
        <v>#REF!</v>
      </c>
      <c r="G5" s="20" t="e">
        <f>VLOOKUP(B5,#REF!,12,0)</f>
        <v>#REF!</v>
      </c>
      <c r="H5" s="19" t="e">
        <f>ROUND(VLOOKUP(B5,#REF!,14,0),0)</f>
        <v>#REF!</v>
      </c>
      <c r="I5" s="6"/>
      <c r="J5" s="14"/>
      <c r="K5" s="6"/>
      <c r="L5" s="9"/>
      <c r="M5" s="9"/>
    </row>
    <row r="6" spans="1:14" x14ac:dyDescent="0.2">
      <c r="A6" s="6" t="s">
        <v>14</v>
      </c>
      <c r="B6" s="6" t="s">
        <v>15</v>
      </c>
      <c r="D6" s="11" t="s">
        <v>90</v>
      </c>
      <c r="E6" s="22" t="e">
        <f>VLOOKUP(B6,#REF!,11,0)</f>
        <v>#REF!</v>
      </c>
      <c r="F6" s="22" t="e">
        <f>ROUND(VLOOKUP(B6,#REF!,13,0),0)</f>
        <v>#REF!</v>
      </c>
      <c r="G6" s="20" t="e">
        <f>VLOOKUP(B6,#REF!,12,0)</f>
        <v>#REF!</v>
      </c>
      <c r="H6" s="19" t="e">
        <f>ROUND(VLOOKUP(B6,#REF!,14,0),0)</f>
        <v>#REF!</v>
      </c>
      <c r="I6" s="6"/>
      <c r="K6" s="11"/>
      <c r="L6" s="9"/>
      <c r="M6" s="9"/>
    </row>
    <row r="7" spans="1:14" x14ac:dyDescent="0.2">
      <c r="A7" s="6" t="s">
        <v>16</v>
      </c>
      <c r="B7" s="6" t="s">
        <v>17</v>
      </c>
      <c r="D7" s="11" t="s">
        <v>91</v>
      </c>
      <c r="E7" s="22" t="e">
        <f>VLOOKUP(B7,#REF!,11,0)</f>
        <v>#REF!</v>
      </c>
      <c r="F7" s="22" t="e">
        <f>ROUND(VLOOKUP(B7,#REF!,13,0),0)</f>
        <v>#REF!</v>
      </c>
      <c r="G7" s="20" t="e">
        <f>VLOOKUP(B7,#REF!,12,0)</f>
        <v>#REF!</v>
      </c>
      <c r="H7" s="19" t="e">
        <f>ROUND(VLOOKUP(B7,#REF!,14,0),0)</f>
        <v>#REF!</v>
      </c>
      <c r="I7" s="6"/>
      <c r="K7" s="11"/>
      <c r="L7" s="9"/>
      <c r="M7" s="9"/>
    </row>
    <row r="8" spans="1:14" x14ac:dyDescent="0.2">
      <c r="A8" s="6" t="s">
        <v>18</v>
      </c>
      <c r="B8" s="6" t="s">
        <v>19</v>
      </c>
      <c r="D8" s="11" t="s">
        <v>92</v>
      </c>
      <c r="E8" s="22" t="e">
        <f>VLOOKUP(B8,#REF!,11,0)</f>
        <v>#REF!</v>
      </c>
      <c r="F8" s="22" t="e">
        <f>ROUND(VLOOKUP(B8,#REF!,13,0),0)</f>
        <v>#REF!</v>
      </c>
      <c r="G8" s="20" t="e">
        <f>VLOOKUP(B8,#REF!,12,0)</f>
        <v>#REF!</v>
      </c>
      <c r="H8" s="19" t="e">
        <f>ROUND(VLOOKUP(B8,#REF!,14,0),0)</f>
        <v>#REF!</v>
      </c>
      <c r="I8" s="6"/>
      <c r="L8" s="9"/>
      <c r="M8" s="9"/>
    </row>
    <row r="9" spans="1:14" x14ac:dyDescent="0.2">
      <c r="A9" s="6" t="s">
        <v>20</v>
      </c>
      <c r="B9" s="6" t="s">
        <v>21</v>
      </c>
      <c r="D9" s="11" t="s">
        <v>93</v>
      </c>
      <c r="E9" s="22" t="e">
        <f>VLOOKUP(B9,#REF!,11,0)</f>
        <v>#REF!</v>
      </c>
      <c r="F9" s="22" t="e">
        <f>ROUND(VLOOKUP(B9,#REF!,13,0),0)</f>
        <v>#REF!</v>
      </c>
      <c r="G9" s="20" t="e">
        <f>VLOOKUP(B9,#REF!,12,0)</f>
        <v>#REF!</v>
      </c>
      <c r="H9" s="19" t="e">
        <f>ROUND(VLOOKUP(B9,#REF!,14,0),0)</f>
        <v>#REF!</v>
      </c>
      <c r="I9" s="6"/>
      <c r="L9" s="9"/>
      <c r="M9" s="9"/>
    </row>
    <row r="10" spans="1:14" x14ac:dyDescent="0.2">
      <c r="A10" s="6" t="s">
        <v>22</v>
      </c>
      <c r="B10" s="6" t="s">
        <v>23</v>
      </c>
      <c r="D10" s="11" t="s">
        <v>94</v>
      </c>
      <c r="E10" s="22" t="e">
        <f>VLOOKUP(B10,#REF!,11,0)</f>
        <v>#REF!</v>
      </c>
      <c r="F10" s="22" t="e">
        <f>ROUND(VLOOKUP(B10,#REF!,13,0),0)</f>
        <v>#REF!</v>
      </c>
      <c r="G10" s="20" t="e">
        <f>VLOOKUP(B10,#REF!,12,0)</f>
        <v>#REF!</v>
      </c>
      <c r="H10" s="19" t="e">
        <f>ROUND(VLOOKUP(B10,#REF!,14,0),0)</f>
        <v>#REF!</v>
      </c>
      <c r="I10" s="6"/>
      <c r="L10" s="9"/>
      <c r="M10" s="9"/>
    </row>
    <row r="11" spans="1:14" x14ac:dyDescent="0.2">
      <c r="A11" s="6" t="s">
        <v>24</v>
      </c>
      <c r="B11" s="8" t="s">
        <v>25</v>
      </c>
      <c r="D11" s="11" t="s">
        <v>95</v>
      </c>
      <c r="E11" s="22" t="e">
        <f>VLOOKUP(B11,#REF!,11,0)</f>
        <v>#REF!</v>
      </c>
      <c r="F11" s="22" t="e">
        <f>ROUND(VLOOKUP(B11,#REF!,13,0),0)</f>
        <v>#REF!</v>
      </c>
      <c r="G11" s="20" t="e">
        <f>VLOOKUP(B11,#REF!,12,0)</f>
        <v>#REF!</v>
      </c>
      <c r="H11" s="19" t="e">
        <f>ROUND(VLOOKUP(B11,#REF!,14,0),0)</f>
        <v>#REF!</v>
      </c>
      <c r="I11" s="8"/>
      <c r="L11" s="9"/>
      <c r="M11" s="9"/>
    </row>
    <row r="12" spans="1:14" x14ac:dyDescent="0.2">
      <c r="A12" s="6" t="s">
        <v>26</v>
      </c>
      <c r="B12" s="8" t="s">
        <v>27</v>
      </c>
      <c r="D12" s="11" t="s">
        <v>96</v>
      </c>
      <c r="E12" s="22" t="e">
        <f>VLOOKUP(B12,#REF!,11,0)</f>
        <v>#REF!</v>
      </c>
      <c r="F12" s="22" t="e">
        <f>ROUND(VLOOKUP(B12,#REF!,13,0),0)</f>
        <v>#REF!</v>
      </c>
      <c r="G12" s="20" t="e">
        <f>VLOOKUP(B12,#REF!,12,0)</f>
        <v>#REF!</v>
      </c>
      <c r="H12" s="19" t="e">
        <f>ROUND(VLOOKUP(B12,#REF!,14,0),0)</f>
        <v>#REF!</v>
      </c>
      <c r="I12" s="8"/>
      <c r="L12" s="9"/>
      <c r="M12" s="9"/>
    </row>
    <row r="13" spans="1:14" x14ac:dyDescent="0.2">
      <c r="A13" s="6" t="s">
        <v>28</v>
      </c>
      <c r="B13" s="8" t="s">
        <v>29</v>
      </c>
      <c r="D13" s="11" t="s">
        <v>97</v>
      </c>
      <c r="E13" s="22" t="e">
        <f>VLOOKUP(B13,#REF!,11,0)</f>
        <v>#REF!</v>
      </c>
      <c r="F13" s="22" t="e">
        <f>ROUND(VLOOKUP(B13,#REF!,13,0),0)</f>
        <v>#REF!</v>
      </c>
      <c r="G13" s="20" t="e">
        <f>VLOOKUP(B13,#REF!,12,0)</f>
        <v>#REF!</v>
      </c>
      <c r="H13" s="19" t="e">
        <f>ROUND(VLOOKUP(B13,#REF!,14,0),0)</f>
        <v>#REF!</v>
      </c>
      <c r="I13" s="8"/>
      <c r="L13" s="9"/>
      <c r="M13" s="9"/>
    </row>
    <row r="14" spans="1:14" x14ac:dyDescent="0.2">
      <c r="A14" s="6" t="s">
        <v>30</v>
      </c>
      <c r="B14" s="8" t="s">
        <v>31</v>
      </c>
      <c r="D14" s="11" t="s">
        <v>98</v>
      </c>
      <c r="E14" s="22" t="e">
        <f>VLOOKUP(B14,#REF!,11,0)</f>
        <v>#REF!</v>
      </c>
      <c r="F14" s="22" t="e">
        <f>ROUND(VLOOKUP(B14,#REF!,13,0),0)</f>
        <v>#REF!</v>
      </c>
      <c r="G14" s="20" t="e">
        <f>VLOOKUP(B14,#REF!,12,0)</f>
        <v>#REF!</v>
      </c>
      <c r="H14" s="19" t="e">
        <f>ROUND(VLOOKUP(B14,#REF!,14,0),0)</f>
        <v>#REF!</v>
      </c>
      <c r="I14" s="8"/>
      <c r="L14" s="9"/>
      <c r="M14" s="9"/>
    </row>
    <row r="15" spans="1:14" x14ac:dyDescent="0.2">
      <c r="A15" s="8" t="s">
        <v>32</v>
      </c>
      <c r="B15" s="8" t="s">
        <v>33</v>
      </c>
      <c r="D15" s="11" t="s">
        <v>99</v>
      </c>
      <c r="E15" s="22" t="e">
        <f>VLOOKUP(B15,#REF!,11,0)</f>
        <v>#REF!</v>
      </c>
      <c r="F15" s="22" t="e">
        <f>ROUND(VLOOKUP(B15,#REF!,13,0),0)</f>
        <v>#REF!</v>
      </c>
      <c r="G15" s="20" t="e">
        <f>VLOOKUP(B15,#REF!,12,0)</f>
        <v>#REF!</v>
      </c>
      <c r="H15" s="19" t="e">
        <f>ROUND(VLOOKUP(B15,#REF!,14,0),0)</f>
        <v>#REF!</v>
      </c>
      <c r="I15" s="8"/>
      <c r="L15" s="9"/>
      <c r="M15" s="9"/>
    </row>
    <row r="16" spans="1:14" x14ac:dyDescent="0.2">
      <c r="A16" s="8" t="s">
        <v>34</v>
      </c>
      <c r="B16" s="8" t="s">
        <v>35</v>
      </c>
      <c r="D16" s="11" t="s">
        <v>100</v>
      </c>
      <c r="E16" s="22" t="e">
        <f>VLOOKUP(B16,#REF!,11,0)</f>
        <v>#REF!</v>
      </c>
      <c r="F16" s="22" t="e">
        <f>ROUND(VLOOKUP(B16,#REF!,13,0),0)</f>
        <v>#REF!</v>
      </c>
      <c r="G16" s="20" t="e">
        <f>VLOOKUP(B16,#REF!,12,0)</f>
        <v>#REF!</v>
      </c>
      <c r="H16" s="19" t="e">
        <f>ROUND(VLOOKUP(B16,#REF!,14,0),0)</f>
        <v>#REF!</v>
      </c>
      <c r="I16" s="8"/>
      <c r="L16" s="9"/>
      <c r="M16" s="9"/>
    </row>
    <row r="17" spans="1:13" x14ac:dyDescent="0.2">
      <c r="A17" s="8" t="s">
        <v>36</v>
      </c>
      <c r="B17" s="8" t="s">
        <v>37</v>
      </c>
      <c r="D17" s="11" t="s">
        <v>76</v>
      </c>
      <c r="E17" s="22" t="e">
        <f>VLOOKUP(B17,#REF!,11,0)</f>
        <v>#REF!</v>
      </c>
      <c r="F17" s="22" t="e">
        <f>ROUND(VLOOKUP(B17,#REF!,13,0),0)</f>
        <v>#REF!</v>
      </c>
      <c r="G17" s="20" t="e">
        <f>VLOOKUP(B17,#REF!,12,0)</f>
        <v>#REF!</v>
      </c>
      <c r="H17" s="19" t="e">
        <f>ROUND(VLOOKUP(B17,#REF!,14,0),0)</f>
        <v>#REF!</v>
      </c>
      <c r="I17" s="8"/>
      <c r="L17" s="9"/>
      <c r="M17" s="9"/>
    </row>
    <row r="18" spans="1:13" x14ac:dyDescent="0.2">
      <c r="A18" s="8" t="s">
        <v>38</v>
      </c>
      <c r="B18" s="8" t="s">
        <v>39</v>
      </c>
      <c r="D18" s="11" t="s">
        <v>101</v>
      </c>
      <c r="E18" s="22" t="e">
        <f>VLOOKUP(B18,#REF!,11,0)</f>
        <v>#REF!</v>
      </c>
      <c r="F18" s="22" t="e">
        <f>ROUND(VLOOKUP(B18,#REF!,13,0),0)</f>
        <v>#REF!</v>
      </c>
      <c r="G18" s="20" t="e">
        <f>VLOOKUP(B18,#REF!,12,0)</f>
        <v>#REF!</v>
      </c>
      <c r="H18" s="19" t="e">
        <f>ROUND(VLOOKUP(B18,#REF!,14,0),0)</f>
        <v>#REF!</v>
      </c>
      <c r="I18" s="8"/>
      <c r="L18" s="9"/>
      <c r="M18" s="9"/>
    </row>
    <row r="19" spans="1:13" x14ac:dyDescent="0.2">
      <c r="A19" s="8" t="s">
        <v>40</v>
      </c>
      <c r="B19" s="8" t="s">
        <v>41</v>
      </c>
      <c r="D19" s="11" t="s">
        <v>102</v>
      </c>
      <c r="E19" s="22" t="e">
        <f>VLOOKUP(B19,#REF!,11,0)</f>
        <v>#REF!</v>
      </c>
      <c r="F19" s="22" t="e">
        <f>ROUND(VLOOKUP(B19,#REF!,13,0),0)</f>
        <v>#REF!</v>
      </c>
      <c r="G19" s="20" t="e">
        <f>VLOOKUP(B19,#REF!,12,0)</f>
        <v>#REF!</v>
      </c>
      <c r="H19" s="19" t="e">
        <f>ROUND(VLOOKUP(B19,#REF!,14,0),0)</f>
        <v>#REF!</v>
      </c>
      <c r="I19" s="8"/>
      <c r="L19" s="9"/>
      <c r="M19" s="9"/>
    </row>
    <row r="20" spans="1:13" x14ac:dyDescent="0.2">
      <c r="A20" s="5" t="s">
        <v>47</v>
      </c>
      <c r="B20" s="6" t="s">
        <v>42</v>
      </c>
      <c r="D20" s="11" t="s">
        <v>103</v>
      </c>
      <c r="E20" s="22" t="e">
        <f>VLOOKUP(B20,#REF!,11,0)</f>
        <v>#REF!</v>
      </c>
      <c r="F20" s="22" t="e">
        <f>ROUND(VLOOKUP(B20,#REF!,13,0),0)</f>
        <v>#REF!</v>
      </c>
      <c r="G20" s="20" t="e">
        <f>VLOOKUP(B20,#REF!,12,0)</f>
        <v>#REF!</v>
      </c>
      <c r="H20" s="19" t="e">
        <f>ROUND(VLOOKUP(B20,#REF!,14,0),0)</f>
        <v>#REF!</v>
      </c>
      <c r="I20" s="6"/>
      <c r="L20" s="9"/>
      <c r="M20" s="9"/>
    </row>
    <row r="21" spans="1:13" x14ac:dyDescent="0.2">
      <c r="A21" s="5" t="s">
        <v>48</v>
      </c>
      <c r="B21" s="6" t="s">
        <v>44</v>
      </c>
      <c r="D21" s="11" t="s">
        <v>104</v>
      </c>
      <c r="E21" s="22" t="e">
        <f>VLOOKUP(B21,#REF!,11,0)</f>
        <v>#REF!</v>
      </c>
      <c r="F21" s="22" t="e">
        <f>ROUND(VLOOKUP(B21,#REF!,13,0),0)</f>
        <v>#REF!</v>
      </c>
      <c r="G21" s="20" t="e">
        <f>VLOOKUP(B21,#REF!,12,0)</f>
        <v>#REF!</v>
      </c>
      <c r="H21" s="19" t="e">
        <f>ROUND(VLOOKUP(B21,#REF!,14,0),0)</f>
        <v>#REF!</v>
      </c>
      <c r="I21" s="6"/>
      <c r="L21" s="9"/>
      <c r="M21" s="9"/>
    </row>
    <row r="22" spans="1:13" x14ac:dyDescent="0.2">
      <c r="A22" s="16" t="s">
        <v>71</v>
      </c>
      <c r="B22" s="16" t="s">
        <v>72</v>
      </c>
      <c r="C22" s="14"/>
      <c r="D22" s="9" t="s">
        <v>99</v>
      </c>
      <c r="E22" s="22" t="e">
        <f>VLOOKUP(B22,#REF!,11,0)</f>
        <v>#REF!</v>
      </c>
      <c r="F22" s="22" t="e">
        <f>ROUND(VLOOKUP(B22,#REF!,13,0),0)</f>
        <v>#REF!</v>
      </c>
      <c r="G22" s="20" t="e">
        <f>VLOOKUP(B22,#REF!,12,0)</f>
        <v>#REF!</v>
      </c>
      <c r="H22" s="19" t="e">
        <f>ROUND(VLOOKUP(B22,#REF!,14,0),0)</f>
        <v>#REF!</v>
      </c>
      <c r="I22" s="16"/>
      <c r="J22" s="14"/>
      <c r="K22" s="9"/>
      <c r="L22" s="9"/>
      <c r="M22" s="9"/>
    </row>
    <row r="23" spans="1:13" x14ac:dyDescent="0.2">
      <c r="A23" s="16" t="s">
        <v>73</v>
      </c>
      <c r="B23" s="16" t="s">
        <v>74</v>
      </c>
      <c r="D23" s="9" t="s">
        <v>74</v>
      </c>
      <c r="E23" s="22" t="e">
        <f>VLOOKUP(B23,#REF!,11,0)</f>
        <v>#REF!</v>
      </c>
      <c r="F23" s="22" t="e">
        <f>ROUND(VLOOKUP(B23,#REF!,13,0),0)</f>
        <v>#REF!</v>
      </c>
      <c r="G23" s="20" t="e">
        <f>VLOOKUP(B23,#REF!,12,0)</f>
        <v>#REF!</v>
      </c>
      <c r="H23" s="19" t="e">
        <f>ROUND(VLOOKUP(B23,#REF!,14,0),0)</f>
        <v>#REF!</v>
      </c>
      <c r="I23" s="16"/>
      <c r="L23" s="9"/>
      <c r="M23" s="9"/>
    </row>
    <row r="24" spans="1:13" x14ac:dyDescent="0.2">
      <c r="A24" s="16" t="s">
        <v>65</v>
      </c>
      <c r="B24" s="16" t="s">
        <v>66</v>
      </c>
      <c r="D24" s="16" t="s">
        <v>66</v>
      </c>
      <c r="E24" s="22" t="e">
        <f>VLOOKUP(B24,#REF!,11,0)</f>
        <v>#REF!</v>
      </c>
      <c r="F24" s="22" t="e">
        <f>ROUND(VLOOKUP(B24,#REF!,13,0),0)</f>
        <v>#REF!</v>
      </c>
      <c r="G24" s="20" t="e">
        <f>VLOOKUP(B24,#REF!,12,0)</f>
        <v>#REF!</v>
      </c>
      <c r="H24" s="19" t="e">
        <f>ROUND(VLOOKUP(B24,#REF!,14,0),0)</f>
        <v>#REF!</v>
      </c>
      <c r="I24" s="16"/>
      <c r="L24" s="9"/>
      <c r="M24" s="9"/>
    </row>
    <row r="25" spans="1:13" x14ac:dyDescent="0.2">
      <c r="A25" s="16" t="s">
        <v>63</v>
      </c>
      <c r="B25" s="16" t="s">
        <v>64</v>
      </c>
      <c r="D25" s="16" t="s">
        <v>105</v>
      </c>
      <c r="E25" s="22" t="e">
        <f>VLOOKUP(B25,#REF!,11,0)</f>
        <v>#REF!</v>
      </c>
      <c r="F25" s="22" t="e">
        <f>ROUND(VLOOKUP(B25,#REF!,13,0),0)</f>
        <v>#REF!</v>
      </c>
      <c r="G25" s="20" t="e">
        <f>VLOOKUP(B25,#REF!,12,0)</f>
        <v>#REF!</v>
      </c>
      <c r="H25" s="19" t="e">
        <f>ROUND(VLOOKUP(B25,#REF!,14,0),0)</f>
        <v>#REF!</v>
      </c>
      <c r="I25" s="16"/>
      <c r="L25" s="9"/>
      <c r="M25" s="9"/>
    </row>
    <row r="26" spans="1:13" x14ac:dyDescent="0.2">
      <c r="A26" s="16" t="s">
        <v>75</v>
      </c>
      <c r="B26" s="16" t="s">
        <v>76</v>
      </c>
      <c r="D26" s="16" t="s">
        <v>76</v>
      </c>
      <c r="E26" s="22" t="e">
        <f>VLOOKUP(B26,#REF!,11,0)</f>
        <v>#REF!</v>
      </c>
      <c r="F26" s="22" t="e">
        <f>ROUND(VLOOKUP(B26,#REF!,13,0),0)</f>
        <v>#REF!</v>
      </c>
      <c r="G26" s="20" t="e">
        <f>VLOOKUP(B26,#REF!,12,0)</f>
        <v>#REF!</v>
      </c>
      <c r="H26" s="19" t="e">
        <f>ROUND(VLOOKUP(B26,#REF!,14,0),0)</f>
        <v>#REF!</v>
      </c>
      <c r="I26" s="16"/>
      <c r="L26" s="9"/>
      <c r="M26" s="9"/>
    </row>
    <row r="27" spans="1:13" x14ac:dyDescent="0.2">
      <c r="A27" s="16" t="s">
        <v>77</v>
      </c>
      <c r="B27" s="16" t="s">
        <v>78</v>
      </c>
      <c r="D27" s="16" t="s">
        <v>106</v>
      </c>
      <c r="E27" s="22" t="e">
        <f>VLOOKUP(B27,#REF!,11,0)</f>
        <v>#REF!</v>
      </c>
      <c r="F27" s="22" t="e">
        <f>ROUND(VLOOKUP(B27,#REF!,13,0),0)</f>
        <v>#REF!</v>
      </c>
      <c r="G27" s="20" t="e">
        <f>VLOOKUP(B27,#REF!,12,0)</f>
        <v>#REF!</v>
      </c>
      <c r="H27" s="19" t="e">
        <f>ROUND(VLOOKUP(B27,#REF!,14,0),0)</f>
        <v>#REF!</v>
      </c>
      <c r="I27" s="16"/>
      <c r="L27" s="9"/>
      <c r="M27" s="9"/>
    </row>
    <row r="28" spans="1:13" x14ac:dyDescent="0.2">
      <c r="A28" s="16" t="s">
        <v>69</v>
      </c>
      <c r="B28" s="16" t="s">
        <v>70</v>
      </c>
      <c r="D28" s="16" t="s">
        <v>70</v>
      </c>
      <c r="E28" s="22" t="e">
        <f>VLOOKUP(B28,#REF!,11,0)</f>
        <v>#REF!</v>
      </c>
      <c r="F28" s="22" t="e">
        <f>ROUND(VLOOKUP(B28,#REF!,13,0),0)</f>
        <v>#REF!</v>
      </c>
      <c r="G28" s="20" t="e">
        <f>VLOOKUP(B28,#REF!,12,0)</f>
        <v>#REF!</v>
      </c>
      <c r="H28" s="19" t="e">
        <f>ROUND(VLOOKUP(B28,#REF!,14,0),0)</f>
        <v>#REF!</v>
      </c>
      <c r="I28" s="16"/>
      <c r="L28" s="9"/>
      <c r="M28" s="9"/>
    </row>
    <row r="29" spans="1:13" x14ac:dyDescent="0.2">
      <c r="A29" s="16" t="s">
        <v>67</v>
      </c>
      <c r="B29" s="16" t="s">
        <v>68</v>
      </c>
      <c r="D29" s="16" t="s">
        <v>93</v>
      </c>
      <c r="E29" s="22" t="e">
        <f>VLOOKUP(B29,#REF!,11,0)</f>
        <v>#REF!</v>
      </c>
      <c r="F29" s="22" t="e">
        <f>ROUND(VLOOKUP(B29,#REF!,13,0),0)</f>
        <v>#REF!</v>
      </c>
      <c r="G29" s="20" t="e">
        <f>VLOOKUP(B29,#REF!,12,0)</f>
        <v>#REF!</v>
      </c>
      <c r="H29" s="19" t="e">
        <f>ROUND(VLOOKUP(B29,#REF!,14,0),0)</f>
        <v>#REF!</v>
      </c>
      <c r="I29" s="16"/>
      <c r="L29" s="9"/>
      <c r="M29" s="9"/>
    </row>
    <row r="30" spans="1:13" x14ac:dyDescent="0.2">
      <c r="E30" s="23" t="e">
        <f>SUM(E3:E29)</f>
        <v>#REF!</v>
      </c>
      <c r="F30" s="23" t="e">
        <f>SUM(F3:F29)</f>
        <v>#REF!</v>
      </c>
      <c r="G30" s="20" t="e">
        <f>SUM(G3:G29)</f>
        <v>#REF!</v>
      </c>
      <c r="H30" s="20" t="e">
        <f>SUM(H3:H29)</f>
        <v>#REF!</v>
      </c>
    </row>
    <row r="38" spans="4:8" ht="13.5" thickBot="1" x14ac:dyDescent="0.25"/>
    <row r="39" spans="4:8" s="24" customFormat="1" ht="26.25" thickBot="1" x14ac:dyDescent="0.25">
      <c r="D39" s="108" t="s">
        <v>110</v>
      </c>
      <c r="E39" s="109" t="s">
        <v>79</v>
      </c>
      <c r="F39" s="109" t="s">
        <v>109</v>
      </c>
      <c r="G39" s="109" t="s">
        <v>80</v>
      </c>
      <c r="H39" s="109" t="s">
        <v>108</v>
      </c>
    </row>
    <row r="40" spans="4:8" s="24" customFormat="1" ht="16.5" customHeight="1" x14ac:dyDescent="0.2">
      <c r="D40" s="110" t="s">
        <v>88</v>
      </c>
      <c r="E40" s="111">
        <v>4</v>
      </c>
      <c r="F40" s="111">
        <v>77</v>
      </c>
      <c r="G40" s="111">
        <v>3</v>
      </c>
      <c r="H40" s="111">
        <v>48</v>
      </c>
    </row>
    <row r="41" spans="4:8" s="24" customFormat="1" ht="16.5" customHeight="1" x14ac:dyDescent="0.2">
      <c r="D41" s="112" t="s">
        <v>103</v>
      </c>
      <c r="E41" s="113">
        <v>11</v>
      </c>
      <c r="F41" s="113">
        <v>206</v>
      </c>
      <c r="G41" s="113" t="s">
        <v>43</v>
      </c>
      <c r="H41" s="113" t="s">
        <v>43</v>
      </c>
    </row>
    <row r="42" spans="4:8" s="24" customFormat="1" ht="16.5" customHeight="1" x14ac:dyDescent="0.2">
      <c r="D42" s="110" t="s">
        <v>99</v>
      </c>
      <c r="E42" s="111">
        <v>3</v>
      </c>
      <c r="F42" s="111">
        <v>269</v>
      </c>
      <c r="G42" s="111">
        <v>3</v>
      </c>
      <c r="H42" s="111">
        <v>119</v>
      </c>
    </row>
    <row r="43" spans="4:8" s="24" customFormat="1" ht="16.5" customHeight="1" x14ac:dyDescent="0.2">
      <c r="D43" s="112" t="s">
        <v>101</v>
      </c>
      <c r="E43" s="113">
        <v>9</v>
      </c>
      <c r="F43" s="113">
        <v>163</v>
      </c>
      <c r="G43" s="113">
        <v>4</v>
      </c>
      <c r="H43" s="113">
        <v>81</v>
      </c>
    </row>
    <row r="44" spans="4:8" s="24" customFormat="1" ht="16.5" customHeight="1" x14ac:dyDescent="0.2">
      <c r="D44" s="110" t="s">
        <v>100</v>
      </c>
      <c r="E44" s="111">
        <v>3</v>
      </c>
      <c r="F44" s="111">
        <v>219</v>
      </c>
      <c r="G44" s="111">
        <v>2</v>
      </c>
      <c r="H44" s="111">
        <v>150</v>
      </c>
    </row>
    <row r="45" spans="4:8" s="24" customFormat="1" ht="16.5" customHeight="1" x14ac:dyDescent="0.2">
      <c r="D45" s="112" t="s">
        <v>97</v>
      </c>
      <c r="E45" s="113">
        <v>1</v>
      </c>
      <c r="F45" s="113">
        <v>20</v>
      </c>
      <c r="G45" s="113" t="s">
        <v>43</v>
      </c>
      <c r="H45" s="113" t="s">
        <v>43</v>
      </c>
    </row>
    <row r="46" spans="4:8" s="24" customFormat="1" ht="16.5" customHeight="1" x14ac:dyDescent="0.2">
      <c r="D46" s="110" t="s">
        <v>98</v>
      </c>
      <c r="E46" s="111">
        <v>1</v>
      </c>
      <c r="F46" s="111">
        <v>36</v>
      </c>
      <c r="G46" s="111" t="s">
        <v>43</v>
      </c>
      <c r="H46" s="111" t="s">
        <v>43</v>
      </c>
    </row>
    <row r="47" spans="4:8" s="24" customFormat="1" ht="16.5" customHeight="1" x14ac:dyDescent="0.2">
      <c r="D47" s="112" t="s">
        <v>95</v>
      </c>
      <c r="E47" s="113">
        <v>3</v>
      </c>
      <c r="F47" s="113">
        <v>67</v>
      </c>
      <c r="G47" s="113">
        <v>7</v>
      </c>
      <c r="H47" s="113">
        <v>163</v>
      </c>
    </row>
    <row r="48" spans="4:8" s="24" customFormat="1" ht="16.5" customHeight="1" x14ac:dyDescent="0.2">
      <c r="D48" s="110" t="s">
        <v>96</v>
      </c>
      <c r="E48" s="111">
        <v>7</v>
      </c>
      <c r="F48" s="111">
        <v>255</v>
      </c>
      <c r="G48" s="111">
        <v>6</v>
      </c>
      <c r="H48" s="111">
        <v>169</v>
      </c>
    </row>
    <row r="49" spans="4:8" s="24" customFormat="1" ht="16.5" customHeight="1" x14ac:dyDescent="0.2">
      <c r="D49" s="112" t="s">
        <v>92</v>
      </c>
      <c r="E49" s="113">
        <v>4</v>
      </c>
      <c r="F49" s="113">
        <v>36</v>
      </c>
      <c r="G49" s="113">
        <v>4</v>
      </c>
      <c r="H49" s="113">
        <v>50</v>
      </c>
    </row>
    <row r="50" spans="4:8" s="24" customFormat="1" ht="16.5" customHeight="1" x14ac:dyDescent="0.2">
      <c r="D50" s="110" t="s">
        <v>91</v>
      </c>
      <c r="E50" s="111">
        <v>3</v>
      </c>
      <c r="F50" s="111">
        <v>63</v>
      </c>
      <c r="G50" s="111">
        <v>5</v>
      </c>
      <c r="H50" s="111">
        <v>88</v>
      </c>
    </row>
    <row r="51" spans="4:8" s="24" customFormat="1" ht="16.5" customHeight="1" x14ac:dyDescent="0.2">
      <c r="D51" s="112" t="s">
        <v>104</v>
      </c>
      <c r="E51" s="113">
        <v>13</v>
      </c>
      <c r="F51" s="113">
        <v>213</v>
      </c>
      <c r="G51" s="113" t="s">
        <v>43</v>
      </c>
      <c r="H51" s="113" t="s">
        <v>43</v>
      </c>
    </row>
    <row r="52" spans="4:8" s="24" customFormat="1" ht="16.5" customHeight="1" x14ac:dyDescent="0.2">
      <c r="D52" s="110" t="s">
        <v>76</v>
      </c>
      <c r="E52" s="111">
        <v>12</v>
      </c>
      <c r="F52" s="111">
        <v>550</v>
      </c>
      <c r="G52" s="111">
        <v>10</v>
      </c>
      <c r="H52" s="111">
        <v>425</v>
      </c>
    </row>
    <row r="53" spans="4:8" s="24" customFormat="1" ht="16.5" customHeight="1" x14ac:dyDescent="0.2">
      <c r="D53" s="112" t="s">
        <v>102</v>
      </c>
      <c r="E53" s="113">
        <v>2</v>
      </c>
      <c r="F53" s="113">
        <v>81</v>
      </c>
      <c r="G53" s="113" t="s">
        <v>43</v>
      </c>
      <c r="H53" s="113" t="s">
        <v>43</v>
      </c>
    </row>
    <row r="54" spans="4:8" s="24" customFormat="1" ht="16.5" customHeight="1" x14ac:dyDescent="0.2">
      <c r="D54" s="110" t="s">
        <v>87</v>
      </c>
      <c r="E54" s="111">
        <v>1</v>
      </c>
      <c r="F54" s="111">
        <v>20</v>
      </c>
      <c r="G54" s="111" t="s">
        <v>43</v>
      </c>
      <c r="H54" s="111" t="s">
        <v>43</v>
      </c>
    </row>
    <row r="55" spans="4:8" s="24" customFormat="1" ht="16.5" customHeight="1" x14ac:dyDescent="0.2">
      <c r="D55" s="112" t="s">
        <v>106</v>
      </c>
      <c r="E55" s="113" t="s">
        <v>43</v>
      </c>
      <c r="F55" s="113" t="s">
        <v>43</v>
      </c>
      <c r="G55" s="113">
        <v>2</v>
      </c>
      <c r="H55" s="113">
        <v>38</v>
      </c>
    </row>
    <row r="56" spans="4:8" s="24" customFormat="1" ht="16.5" customHeight="1" x14ac:dyDescent="0.2">
      <c r="D56" s="110" t="s">
        <v>90</v>
      </c>
      <c r="E56" s="111" t="s">
        <v>43</v>
      </c>
      <c r="F56" s="111" t="s">
        <v>43</v>
      </c>
      <c r="G56" s="111">
        <v>4</v>
      </c>
      <c r="H56" s="111">
        <v>42</v>
      </c>
    </row>
    <row r="57" spans="4:8" s="24" customFormat="1" ht="16.5" customHeight="1" x14ac:dyDescent="0.2">
      <c r="D57" s="112" t="s">
        <v>89</v>
      </c>
      <c r="E57" s="113">
        <v>3</v>
      </c>
      <c r="F57" s="113">
        <v>24</v>
      </c>
      <c r="G57" s="113">
        <v>1</v>
      </c>
      <c r="H57" s="113">
        <v>20</v>
      </c>
    </row>
    <row r="58" spans="4:8" s="24" customFormat="1" ht="16.5" customHeight="1" x14ac:dyDescent="0.2">
      <c r="D58" s="110" t="s">
        <v>93</v>
      </c>
      <c r="E58" s="111">
        <v>1</v>
      </c>
      <c r="F58" s="111">
        <v>69</v>
      </c>
      <c r="G58" s="111">
        <v>1</v>
      </c>
      <c r="H58" s="111">
        <v>20</v>
      </c>
    </row>
    <row r="59" spans="4:8" s="24" customFormat="1" ht="16.5" customHeight="1" x14ac:dyDescent="0.2">
      <c r="D59" s="112" t="s">
        <v>94</v>
      </c>
      <c r="E59" s="113">
        <v>5</v>
      </c>
      <c r="F59" s="113">
        <v>56</v>
      </c>
      <c r="G59" s="113">
        <v>4</v>
      </c>
      <c r="H59" s="113">
        <v>38</v>
      </c>
    </row>
    <row r="60" spans="4:8" s="24" customFormat="1" ht="16.5" customHeight="1" thickBot="1" x14ac:dyDescent="0.25">
      <c r="D60" s="114" t="s">
        <v>111</v>
      </c>
      <c r="E60" s="115">
        <f>SUBTOTAL(109,E40:E59)</f>
        <v>86</v>
      </c>
      <c r="F60" s="115">
        <f>SUBTOTAL(109,F40:F59)</f>
        <v>2424</v>
      </c>
      <c r="G60" s="115">
        <f>SUBTOTAL(109,G40:G59)</f>
        <v>56</v>
      </c>
      <c r="H60" s="115">
        <f>SUBTOTAL(109,H40:H59)</f>
        <v>1451</v>
      </c>
    </row>
  </sheetData>
  <conditionalFormatting sqref="A3:F29">
    <cfRule type="expression" dxfId="2" priority="11" stopIfTrue="1">
      <formula>$E3=0</formula>
    </cfRule>
  </conditionalFormatting>
  <conditionalFormatting sqref="F3:F29">
    <cfRule type="expression" dxfId="1" priority="9" stopIfTrue="1">
      <formula>$E3=0</formula>
    </cfRule>
  </conditionalFormatting>
  <conditionalFormatting sqref="G3:H29">
    <cfRule type="expression" dxfId="0" priority="1" stopIfTrue="1">
      <formula>$G3=0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Bacia 01</vt:lpstr>
      <vt:lpstr>Resumo</vt:lpstr>
      <vt:lpstr>Linhas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CONCREMAT</dc:creator>
  <cp:lastModifiedBy>helio.souza</cp:lastModifiedBy>
  <cp:lastPrinted>2014-07-05T16:00:03Z</cp:lastPrinted>
  <dcterms:created xsi:type="dcterms:W3CDTF">2012-02-23T16:57:50Z</dcterms:created>
  <dcterms:modified xsi:type="dcterms:W3CDTF">2014-09-11T20:20:39Z</dcterms:modified>
</cp:coreProperties>
</file>